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0185" windowHeight="8400" activeTab="1"/>
  </bookViews>
  <sheets>
    <sheet name="титулка" sheetId="1" r:id="rId1"/>
    <sheet name="план" sheetId="2" r:id="rId2"/>
    <sheet name="подпись" sheetId="3" state="hidden" r:id="rId3"/>
    <sheet name="план (2)" sheetId="4" state="hidden" r:id="rId4"/>
  </sheets>
  <definedNames>
    <definedName name="_xlnm.Print_Area" localSheetId="1">'план'!$A$1:$T$78</definedName>
    <definedName name="_xlnm.Print_Area" localSheetId="3">'план (2)'!$A$1:$T$64</definedName>
    <definedName name="_xlnm.Print_Area" localSheetId="0">'титулка'!$A$1:$BC$34</definedName>
  </definedNames>
  <calcPr fullCalcOnLoad="1"/>
</workbook>
</file>

<file path=xl/sharedStrings.xml><?xml version="1.0" encoding="utf-8"?>
<sst xmlns="http://schemas.openxmlformats.org/spreadsheetml/2006/main" count="496" uniqueCount="256">
  <si>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</si>
  <si>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</si>
  <si>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</si>
  <si>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</si>
  <si>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</si>
  <si>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</si>
  <si>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</si>
  <si>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</si>
  <si>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</si>
  <si>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</si>
  <si>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</si>
  <si>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</si>
  <si>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</si>
  <si>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</si>
  <si>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</si>
  <si>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</si>
  <si>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</si>
  <si>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</si>
  <si>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</si>
  <si>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</si>
  <si>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</si>
  <si>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</si>
  <si>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</si>
  <si>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</si>
  <si>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Проектування та дослідження адаптивних систем управління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</si>
  <si>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</si>
  <si>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</si>
  <si>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</si>
  <si>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</si>
  <si>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</si>
  <si>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</si>
  <si>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</si>
  <si>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</si>
  <si>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</si>
  <si>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</si>
  <si>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</si>
  <si>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</si>
  <si>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</si>
  <si>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</si>
  <si>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</si>
  <si>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</si>
  <si>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</si>
  <si>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</si>
  <si>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</si>
  <si>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</si>
  <si>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</si>
  <si>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</si>
  <si>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</si>
  <si>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</si>
  <si>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</si>
  <si>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</si>
  <si>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</si>
  <si>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</si>
  <si>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</si>
  <si>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</si>
  <si>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Цивільний захист</t>
  </si>
  <si>
    <t>Захист кваліфікаційної роботи магістра</t>
  </si>
  <si>
    <t>Кількість кредитів по курсах і триместрах</t>
  </si>
  <si>
    <t>Самостійні</t>
  </si>
  <si>
    <t>Переддипломна практика</t>
  </si>
  <si>
    <t>Разом п.1.3.:</t>
  </si>
  <si>
    <t>ЗАГАЛЬНА КІЛЬКІСТЬ</t>
  </si>
  <si>
    <t>Гнучке автоматизоване виробництво</t>
  </si>
  <si>
    <t>Електропривод загальнопромислових механізмів</t>
  </si>
  <si>
    <t>1 курс</t>
  </si>
  <si>
    <t>Підготовка кваліфікаційної роботи магістра</t>
  </si>
  <si>
    <t>Міністерство освіти і науки України</t>
  </si>
  <si>
    <t>Тижні</t>
  </si>
  <si>
    <t>Назва
 практики</t>
  </si>
  <si>
    <t>Усього</t>
  </si>
  <si>
    <t>Виконання дипломн. проекту</t>
  </si>
  <si>
    <t>На основі ОПП підготовки бакалавра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</si>
  <si>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</si>
  <si>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 xml:space="preserve">НАВЧАЛЬНИЙ ПЛАН 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</si>
  <si>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</si>
  <si>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</si>
  <si>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</si>
  <si>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</si>
  <si>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</si>
  <si>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</si>
  <si>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</si>
  <si>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</si>
  <si>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</si>
  <si>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</si>
  <si>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1.2.2</t>
  </si>
  <si>
    <t>1.2.3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</si>
  <si>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</si>
  <si>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</si>
  <si>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</si>
  <si>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</si>
  <si>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</si>
  <si>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Гідропневмоприводи і пристрої автоматики</t>
  </si>
  <si>
    <t>Проектування мікроприводів</t>
  </si>
  <si>
    <t>Монтаж, обслуговування і ремонт систем керування</t>
  </si>
  <si>
    <t>1.3.1</t>
  </si>
  <si>
    <t>1.3.2</t>
  </si>
  <si>
    <t>1.3.3</t>
  </si>
  <si>
    <t>1.3.4</t>
  </si>
  <si>
    <t>1.3.6</t>
  </si>
  <si>
    <t>1.3.7</t>
  </si>
  <si>
    <t>Охорона праці в галузі та цивільний захист</t>
  </si>
  <si>
    <t>2.3.1</t>
  </si>
  <si>
    <t>2.3.2</t>
  </si>
  <si>
    <t>2.3.3</t>
  </si>
  <si>
    <t>2.3.4</t>
  </si>
  <si>
    <t>Разом п.3</t>
  </si>
  <si>
    <t>Разом п.4</t>
  </si>
  <si>
    <t>2 тижні у 4 триместрі</t>
  </si>
  <si>
    <t>Разом нормативні дисципліни</t>
  </si>
  <si>
    <t>Разом вибіркові дисципліни</t>
  </si>
  <si>
    <t>3.2</t>
  </si>
  <si>
    <t>4.1</t>
  </si>
  <si>
    <t>1. ОБОВ'ЯЗКОВІ НАВЧАЛЬНІ ДИСЦИПЛІНИ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</si>
  <si>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</si>
  <si>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</si>
  <si>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t>1.1 Соціально-гуманітарні дисципліни</t>
  </si>
  <si>
    <t>1.1.1</t>
  </si>
  <si>
    <t>1.1.1.1</t>
  </si>
  <si>
    <t>1.1.1.2</t>
  </si>
  <si>
    <t>Разом п.1.1</t>
  </si>
  <si>
    <t>3.3</t>
  </si>
  <si>
    <t>Цифрові системи керування і обробки інформації (к.пр.)</t>
  </si>
  <si>
    <t>1.3.8</t>
  </si>
  <si>
    <t>1.3.9</t>
  </si>
  <si>
    <t>1.2.4</t>
  </si>
  <si>
    <t>1.2.4.1</t>
  </si>
  <si>
    <t>1.2.4.2</t>
  </si>
  <si>
    <t>4/0</t>
  </si>
  <si>
    <t>8/4</t>
  </si>
  <si>
    <t>4\4</t>
  </si>
  <si>
    <t>4/4</t>
  </si>
  <si>
    <t>1.2 Природничо-наукові (фундаментальні) дисципліни</t>
  </si>
  <si>
    <t>План навчального процесу на 2017-2018 н.р.                              (АВП магістр ЗО)</t>
  </si>
  <si>
    <t>Системи програмування верстатних комплексів</t>
  </si>
  <si>
    <t>Системне адміністрування</t>
  </si>
  <si>
    <t>Разом п.1.2.:</t>
  </si>
  <si>
    <t>1.3.5</t>
  </si>
  <si>
    <t>Розподіл годин на тиждень за курсами і триместрами</t>
  </si>
  <si>
    <t>2 курс</t>
  </si>
  <si>
    <t>Справка</t>
  </si>
  <si>
    <t>12+20+8</t>
  </si>
  <si>
    <t xml:space="preserve"> Загальна кількість годин</t>
  </si>
  <si>
    <t>Н</t>
  </si>
  <si>
    <t>Настановна  сесія</t>
  </si>
  <si>
    <t>Дипломне проектування</t>
  </si>
  <si>
    <t>8/0</t>
  </si>
  <si>
    <t>16/8</t>
  </si>
  <si>
    <t>16/0</t>
  </si>
  <si>
    <t>36\8</t>
  </si>
  <si>
    <t>1-ДП</t>
  </si>
  <si>
    <t>1-ПП</t>
  </si>
  <si>
    <t>0/4</t>
  </si>
  <si>
    <t>28/8</t>
  </si>
  <si>
    <t>1.3.9.1</t>
  </si>
  <si>
    <t>1.3.9.2</t>
  </si>
  <si>
    <t>Кваліфікація: магістр з автоматизації та комп'ютерно-інтегрованих технологій</t>
  </si>
  <si>
    <t>ЗАТВЕРДЖЕНО:</t>
  </si>
  <si>
    <t>на засіданні Вченої ради</t>
  </si>
  <si>
    <t>(Ковальов В.Д.)</t>
  </si>
  <si>
    <t>форма навчання:     заочна</t>
  </si>
  <si>
    <t>32/16</t>
  </si>
  <si>
    <t>52/16</t>
  </si>
  <si>
    <t>60\16</t>
  </si>
  <si>
    <t>3. ПРАКТИЧНА ПІДГОТОВКА</t>
  </si>
  <si>
    <t>4. ДЕРЖАВНА АТЕСТАЦІЯ</t>
  </si>
  <si>
    <t>H</t>
  </si>
  <si>
    <t>K</t>
  </si>
  <si>
    <t>Розподіл годин на тиждень за курсами і семестрами</t>
  </si>
  <si>
    <t>Семестр</t>
  </si>
  <si>
    <t>Директор ЦДЗО</t>
  </si>
  <si>
    <t>М.М. Федоров</t>
  </si>
  <si>
    <t>Срок навчання - 1 рік 4 місяці</t>
  </si>
  <si>
    <r>
      <t xml:space="preserve">освітньо-професійна програма: </t>
    </r>
    <r>
      <rPr>
        <b/>
        <sz val="20"/>
        <rFont val="Times New Roman"/>
        <family val="1"/>
      </rPr>
      <t>"Автоматизація та комп'ютерно-інтегровані технології"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</si>
  <si>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</si>
  <si>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</si>
  <si>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</si>
  <si>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 ЦИКЛ ПРОФЕСІЙНОЇ ПІДГОТОВКИ</t>
  </si>
  <si>
    <t>Разом п.1.1.:</t>
  </si>
  <si>
    <t>Аналіз, синтез і оптимізація інформаційних мереж</t>
  </si>
  <si>
    <t>1.1.2</t>
  </si>
  <si>
    <t>1.1.3</t>
  </si>
  <si>
    <t>1.1.4</t>
  </si>
  <si>
    <t>Оцінка ефективності проектних рішень</t>
  </si>
  <si>
    <t>Системний аналіз об'єктів автоматизації</t>
  </si>
  <si>
    <t>2.1.1</t>
  </si>
  <si>
    <t>2.1.2</t>
  </si>
  <si>
    <t>2.1.3</t>
  </si>
  <si>
    <t>2.1.4</t>
  </si>
  <si>
    <t>2.1.5</t>
  </si>
  <si>
    <t>20/8</t>
  </si>
  <si>
    <t>Дисципліна 1 семестру</t>
  </si>
  <si>
    <t>Дисципліна 2 семестру 2</t>
  </si>
  <si>
    <t>Дисципліна 2 семестру 1</t>
  </si>
  <si>
    <t>Разом п.2.1:</t>
  </si>
  <si>
    <t>Дисципліна 1 семестру 1</t>
  </si>
  <si>
    <t>Дисципліна 1 семестру 2</t>
  </si>
  <si>
    <t>Разом п.2.2:</t>
  </si>
  <si>
    <t>2.2.1</t>
  </si>
  <si>
    <t>2.2.2</t>
  </si>
  <si>
    <t>2.2.3</t>
  </si>
  <si>
    <t>2.2.4</t>
  </si>
  <si>
    <t>2.2.5</t>
  </si>
  <si>
    <t>2.2.6</t>
  </si>
  <si>
    <t>1.3 ПРАКТИЧНА ПІДГОТОВКА</t>
  </si>
  <si>
    <t>1.4.1</t>
  </si>
  <si>
    <t>Разом п.1.3</t>
  </si>
  <si>
    <t>Разом п.1.4</t>
  </si>
  <si>
    <t>12/4</t>
  </si>
  <si>
    <t>8\4</t>
  </si>
  <si>
    <t>8+16+8</t>
  </si>
  <si>
    <t>П/Д</t>
  </si>
  <si>
    <t>протокол № ____</t>
  </si>
  <si>
    <t>Педагогіка вищої школи та методологічні засади інженерної освіти</t>
  </si>
  <si>
    <t>Автоматизація процесів з використанням нанотехнологій</t>
  </si>
  <si>
    <t>Дисципліни з інших ОП ДДМА</t>
  </si>
  <si>
    <t>Моделювання складних систем</t>
  </si>
  <si>
    <t>Технологія обчислювального інтелекту</t>
  </si>
  <si>
    <t>1.4 АТЕСТАЦІЯ</t>
  </si>
  <si>
    <t>Науково-дослідна практика</t>
  </si>
  <si>
    <t>Кваліфікаційна робота магістра</t>
  </si>
  <si>
    <t>Сучасні інструменти моделювання та проектування</t>
  </si>
  <si>
    <t>Методи сиснтезу апаратних засобів</t>
  </si>
  <si>
    <t xml:space="preserve">Програмна обробка наукових досліджень </t>
  </si>
  <si>
    <t>2.2.7</t>
  </si>
  <si>
    <t>2.2.8</t>
  </si>
  <si>
    <t>2.2.9</t>
  </si>
  <si>
    <t>2.2.10</t>
  </si>
  <si>
    <t>Гідропневмоприводи та пристрої автоматики</t>
  </si>
  <si>
    <t>Дисципліна 2 семестру 3</t>
  </si>
  <si>
    <t>КРМ</t>
  </si>
  <si>
    <t>План навчального процесу на 2020-2021 н.р.                              (АКІТ магістр ЗВ)</t>
  </si>
  <si>
    <t>А</t>
  </si>
  <si>
    <t xml:space="preserve">Позначення: Н – настановна сесія; С – екзаменаційна сесія; П – практика; К – канікули; Д– дипломне проектування; А - атестація </t>
  </si>
  <si>
    <t>Форма атестації (екзамен, дипломний проект (робота))</t>
  </si>
  <si>
    <t xml:space="preserve">                                       II. ЗВЕДЕНІ ДАНІ ПРО БЮДЖЕТ ЧАСУ, тижні                                                                                  ІІІ. ПРАКТИКА                                                  IV.  АТЕСТАЦІЯ</t>
  </si>
  <si>
    <t>"      "                        2020р.</t>
  </si>
  <si>
    <t>Атестація</t>
  </si>
  <si>
    <t>Науково-дослідна</t>
  </si>
  <si>
    <t>І . ГРАФІК ОСВІТНЬОГО ПРОЦЕСУ</t>
  </si>
  <si>
    <t>№ з/п</t>
  </si>
  <si>
    <t>1.3</t>
  </si>
  <si>
    <t>/С</t>
  </si>
  <si>
    <t>28/16</t>
  </si>
  <si>
    <t>8/8</t>
  </si>
  <si>
    <t>36/16</t>
  </si>
  <si>
    <t>24/8</t>
  </si>
  <si>
    <t>48/20</t>
  </si>
  <si>
    <t>44/16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</si>
  <si>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</si>
  <si>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</si>
  <si>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</si>
  <si>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16\16</t>
  </si>
  <si>
    <t>8\8</t>
  </si>
  <si>
    <t>Гарант ОП</t>
  </si>
  <si>
    <t>В.М. Тулупенко</t>
  </si>
  <si>
    <t>/C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</si>
</sst>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2"/>
      <name val="Times New Roman"/>
      <family val="1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795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3" applyFont="1" applyBorder="1">
      <alignment/>
      <protection/>
    </xf>
    <xf numFmtId="0" fontId="4" fillId="0" borderId="0" xfId="53" applyFont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20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7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0" fontId="77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0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90" fontId="1" fillId="0" borderId="20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78" fillId="0" borderId="0" xfId="0" applyNumberFormat="1" applyFont="1" applyFill="1" applyBorder="1" applyAlignment="1">
      <alignment horizontal="center" vertical="center" wrapText="1"/>
    </xf>
    <xf numFmtId="190" fontId="1" fillId="0" borderId="22" xfId="0" applyNumberFormat="1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24" fontId="1" fillId="0" borderId="32" xfId="0" applyNumberFormat="1" applyFont="1" applyFill="1" applyBorder="1" applyAlignment="1" applyProtection="1">
      <alignment horizontal="center" vertical="center"/>
      <protection/>
    </xf>
    <xf numFmtId="224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190" fontId="1" fillId="0" borderId="36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224" fontId="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226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21" xfId="0" applyNumberFormat="1" applyFont="1" applyFill="1" applyBorder="1" applyAlignment="1" applyProtection="1">
      <alignment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49" xfId="0" applyNumberFormat="1" applyFont="1" applyFill="1" applyBorder="1" applyAlignment="1" applyProtection="1">
      <alignment horizontal="center" vertical="center"/>
      <protection/>
    </xf>
    <xf numFmtId="188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46" xfId="0" applyNumberFormat="1" applyFont="1" applyFill="1" applyBorder="1" applyAlignment="1">
      <alignment horizontal="center" vertical="center" wrapText="1"/>
    </xf>
    <xf numFmtId="190" fontId="5" fillId="0" borderId="41" xfId="0" applyNumberFormat="1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90" fontId="5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5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77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 wrapText="1"/>
    </xf>
    <xf numFmtId="0" fontId="77" fillId="0" borderId="5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7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88" fontId="1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0" fontId="1" fillId="32" borderId="32" xfId="0" applyNumberFormat="1" applyFont="1" applyFill="1" applyBorder="1" applyAlignment="1">
      <alignment horizontal="left" vertical="center" wrapText="1"/>
    </xf>
    <xf numFmtId="188" fontId="1" fillId="0" borderId="45" xfId="0" applyNumberFormat="1" applyFont="1" applyFill="1" applyBorder="1" applyAlignment="1" applyProtection="1">
      <alignment horizontal="center" vertical="center"/>
      <protection/>
    </xf>
    <xf numFmtId="190" fontId="5" fillId="0" borderId="5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/>
    </xf>
    <xf numFmtId="190" fontId="5" fillId="0" borderId="4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vertical="center"/>
      <protection/>
    </xf>
    <xf numFmtId="188" fontId="1" fillId="0" borderId="39" xfId="0" applyNumberFormat="1" applyFont="1" applyFill="1" applyBorder="1" applyAlignment="1" applyProtection="1">
      <alignment vertical="center"/>
      <protection/>
    </xf>
    <xf numFmtId="188" fontId="1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90" fontId="5" fillId="0" borderId="64" xfId="0" applyNumberFormat="1" applyFont="1" applyFill="1" applyBorder="1" applyAlignment="1">
      <alignment horizontal="center" vertical="center" wrapText="1"/>
    </xf>
    <xf numFmtId="190" fontId="5" fillId="0" borderId="6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7" xfId="0" applyFont="1" applyBorder="1" applyAlignment="1">
      <alignment/>
    </xf>
    <xf numFmtId="1" fontId="1" fillId="0" borderId="15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6" fillId="0" borderId="0" xfId="54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0" fontId="4" fillId="0" borderId="0" xfId="54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12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8" fontId="1" fillId="0" borderId="40" xfId="0" applyNumberFormat="1" applyFont="1" applyFill="1" applyBorder="1" applyAlignment="1" applyProtection="1">
      <alignment vertical="center"/>
      <protection/>
    </xf>
    <xf numFmtId="190" fontId="5" fillId="0" borderId="41" xfId="0" applyNumberFormat="1" applyFont="1" applyBorder="1" applyAlignment="1">
      <alignment horizontal="center" vertical="center"/>
    </xf>
    <xf numFmtId="190" fontId="5" fillId="0" borderId="45" xfId="0" applyNumberFormat="1" applyFont="1" applyBorder="1" applyAlignment="1">
      <alignment horizontal="center" vertical="center"/>
    </xf>
    <xf numFmtId="190" fontId="5" fillId="0" borderId="46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190" fontId="5" fillId="0" borderId="77" xfId="0" applyNumberFormat="1" applyFont="1" applyFill="1" applyBorder="1" applyAlignment="1">
      <alignment horizontal="center" vertical="center" wrapText="1"/>
    </xf>
    <xf numFmtId="190" fontId="5" fillId="0" borderId="2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7" xfId="0" applyFont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46" xfId="0" applyNumberFormat="1" applyFont="1" applyFill="1" applyBorder="1" applyAlignment="1">
      <alignment horizontal="left" vertical="center" wrapText="1"/>
    </xf>
    <xf numFmtId="188" fontId="1" fillId="0" borderId="42" xfId="0" applyNumberFormat="1" applyFont="1" applyFill="1" applyBorder="1" applyAlignment="1" applyProtection="1">
      <alignment horizontal="center" vertical="center" wrapText="1"/>
      <protection/>
    </xf>
    <xf numFmtId="19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90" fontId="5" fillId="0" borderId="6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32" borderId="49" xfId="0" applyNumberFormat="1" applyFont="1" applyFill="1" applyBorder="1" applyAlignment="1">
      <alignment horizontal="left" vertical="center" wrapText="1"/>
    </xf>
    <xf numFmtId="190" fontId="5" fillId="0" borderId="19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80" xfId="0" applyNumberFormat="1" applyFont="1" applyFill="1" applyBorder="1" applyAlignment="1" applyProtection="1">
      <alignment horizontal="center" vertical="center"/>
      <protection/>
    </xf>
    <xf numFmtId="0" fontId="1" fillId="0" borderId="8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50" xfId="0" applyFont="1" applyFill="1" applyBorder="1" applyAlignment="1">
      <alignment horizontal="center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190" fontId="1" fillId="0" borderId="82" xfId="0" applyNumberFormat="1" applyFont="1" applyFill="1" applyBorder="1" applyAlignment="1">
      <alignment horizontal="center" vertical="center" wrapText="1"/>
    </xf>
    <xf numFmtId="190" fontId="5" fillId="0" borderId="76" xfId="0" applyNumberFormat="1" applyFont="1" applyFill="1" applyBorder="1" applyAlignment="1">
      <alignment horizontal="center" vertical="center" wrapText="1"/>
    </xf>
    <xf numFmtId="190" fontId="1" fillId="0" borderId="83" xfId="0" applyNumberFormat="1" applyFont="1" applyFill="1" applyBorder="1" applyAlignment="1" applyProtection="1">
      <alignment horizontal="center" vertical="center"/>
      <protection/>
    </xf>
    <xf numFmtId="190" fontId="1" fillId="0" borderId="84" xfId="0" applyNumberFormat="1" applyFont="1" applyFill="1" applyBorder="1" applyAlignment="1" applyProtection="1">
      <alignment horizontal="center" vertical="center"/>
      <protection/>
    </xf>
    <xf numFmtId="190" fontId="5" fillId="0" borderId="85" xfId="0" applyNumberFormat="1" applyFont="1" applyFill="1" applyBorder="1" applyAlignment="1">
      <alignment horizontal="center" vertical="center" wrapText="1"/>
    </xf>
    <xf numFmtId="1" fontId="1" fillId="0" borderId="48" xfId="0" applyNumberFormat="1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5" fillId="0" borderId="86" xfId="0" applyFont="1" applyBorder="1" applyAlignment="1">
      <alignment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190" fontId="1" fillId="0" borderId="83" xfId="0" applyNumberFormat="1" applyFont="1" applyFill="1" applyBorder="1" applyAlignment="1">
      <alignment horizontal="center" vertical="center" wrapText="1"/>
    </xf>
    <xf numFmtId="190" fontId="1" fillId="0" borderId="84" xfId="0" applyNumberFormat="1" applyFont="1" applyFill="1" applyBorder="1" applyAlignment="1">
      <alignment horizontal="center" vertical="center" wrapText="1"/>
    </xf>
    <xf numFmtId="190" fontId="5" fillId="0" borderId="86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/>
    </xf>
    <xf numFmtId="49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 wrapText="1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2" fontId="5" fillId="0" borderId="42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90" fontId="1" fillId="0" borderId="81" xfId="0" applyNumberFormat="1" applyFont="1" applyFill="1" applyBorder="1" applyAlignment="1" applyProtection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90" fontId="5" fillId="0" borderId="76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188" fontId="1" fillId="0" borderId="88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vertical="center" wrapText="1"/>
      <protection/>
    </xf>
    <xf numFmtId="190" fontId="5" fillId="0" borderId="42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190" fontId="5" fillId="0" borderId="76" xfId="0" applyNumberFormat="1" applyFont="1" applyFill="1" applyBorder="1" applyAlignment="1" applyProtection="1">
      <alignment horizontal="center" vertical="center"/>
      <protection/>
    </xf>
    <xf numFmtId="190" fontId="5" fillId="0" borderId="63" xfId="0" applyNumberFormat="1" applyFont="1" applyBorder="1" applyAlignment="1">
      <alignment horizontal="center" vertical="center"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92" xfId="0" applyNumberFormat="1" applyFont="1" applyFill="1" applyBorder="1" applyAlignment="1" applyProtection="1">
      <alignment horizontal="center" vertical="center"/>
      <protection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188" fontId="1" fillId="0" borderId="33" xfId="0" applyNumberFormat="1" applyFont="1" applyFill="1" applyBorder="1" applyAlignment="1" applyProtection="1">
      <alignment horizontal="center" vertical="center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88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/>
    </xf>
    <xf numFmtId="190" fontId="1" fillId="0" borderId="76" xfId="0" applyNumberFormat="1" applyFont="1" applyBorder="1" applyAlignment="1">
      <alignment horizontal="center"/>
    </xf>
    <xf numFmtId="2" fontId="5" fillId="0" borderId="85" xfId="0" applyNumberFormat="1" applyFont="1" applyFill="1" applyBorder="1" applyAlignment="1">
      <alignment horizontal="center" vertical="center" wrapText="1"/>
    </xf>
    <xf numFmtId="188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96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190" fontId="1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67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left" vertical="center" wrapText="1"/>
    </xf>
    <xf numFmtId="190" fontId="1" fillId="0" borderId="82" xfId="0" applyNumberFormat="1" applyFont="1" applyFill="1" applyBorder="1" applyAlignment="1" applyProtection="1">
      <alignment horizontal="center" vertical="center"/>
      <protection/>
    </xf>
    <xf numFmtId="2" fontId="26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8" xfId="0" applyNumberFormat="1" applyFont="1" applyFill="1" applyBorder="1" applyAlignment="1">
      <alignment horizontal="left" vertical="center" wrapText="1"/>
    </xf>
    <xf numFmtId="1" fontId="39" fillId="0" borderId="13" xfId="0" applyNumberFormat="1" applyFont="1" applyFill="1" applyBorder="1" applyAlignment="1">
      <alignment horizontal="left" vertical="center" wrapText="1"/>
    </xf>
    <xf numFmtId="0" fontId="39" fillId="32" borderId="48" xfId="0" applyNumberFormat="1" applyFont="1" applyFill="1" applyBorder="1" applyAlignment="1">
      <alignment horizontal="left" vertical="center" wrapText="1"/>
    </xf>
    <xf numFmtId="190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49" fontId="39" fillId="0" borderId="13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 applyProtection="1">
      <alignment horizontal="center" vertical="center"/>
      <protection/>
    </xf>
    <xf numFmtId="2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 wrapText="1"/>
      <protection/>
    </xf>
    <xf numFmtId="188" fontId="1" fillId="0" borderId="25" xfId="0" applyNumberFormat="1" applyFont="1" applyFill="1" applyBorder="1" applyAlignment="1" applyProtection="1">
      <alignment vertical="center"/>
      <protection/>
    </xf>
    <xf numFmtId="188" fontId="1" fillId="0" borderId="27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5" fillId="0" borderId="83" xfId="0" applyFont="1" applyBorder="1" applyAlignment="1">
      <alignment/>
    </xf>
    <xf numFmtId="0" fontId="1" fillId="0" borderId="82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" fontId="1" fillId="0" borderId="97" xfId="0" applyNumberFormat="1" applyFont="1" applyFill="1" applyBorder="1" applyAlignment="1">
      <alignment horizontal="left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89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vertical="center" wrapText="1"/>
    </xf>
    <xf numFmtId="0" fontId="1" fillId="0" borderId="97" xfId="0" applyFont="1" applyFill="1" applyBorder="1" applyAlignment="1">
      <alignment vertical="center" wrapText="1"/>
    </xf>
    <xf numFmtId="2" fontId="1" fillId="0" borderId="98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188" fontId="1" fillId="0" borderId="28" xfId="0" applyNumberFormat="1" applyFont="1" applyFill="1" applyBorder="1" applyAlignment="1" applyProtection="1">
      <alignment horizontal="center" vertical="center"/>
      <protection/>
    </xf>
    <xf numFmtId="16" fontId="1" fillId="0" borderId="11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31" xfId="55" applyNumberFormat="1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 applyProtection="1">
      <alignment horizontal="center" vertical="center"/>
      <protection/>
    </xf>
    <xf numFmtId="188" fontId="1" fillId="0" borderId="19" xfId="55" applyNumberFormat="1" applyFont="1" applyFill="1" applyBorder="1" applyAlignment="1" applyProtection="1">
      <alignment horizontal="center" vertical="center"/>
      <protection/>
    </xf>
    <xf numFmtId="1" fontId="1" fillId="0" borderId="19" xfId="55" applyNumberFormat="1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30" xfId="54" applyFont="1" applyBorder="1" applyAlignment="1">
      <alignment horizontal="center" vertical="center" wrapText="1"/>
      <protection/>
    </xf>
    <xf numFmtId="0" fontId="1" fillId="0" borderId="99" xfId="54" applyFont="1" applyBorder="1" applyAlignment="1">
      <alignment horizontal="center" vertical="center" wrapText="1"/>
      <protection/>
    </xf>
    <xf numFmtId="0" fontId="1" fillId="0" borderId="44" xfId="54" applyFont="1" applyBorder="1" applyAlignment="1">
      <alignment horizontal="center" vertical="center" wrapText="1"/>
      <protection/>
    </xf>
    <xf numFmtId="0" fontId="1" fillId="0" borderId="33" xfId="54" applyFont="1" applyBorder="1" applyAlignment="1">
      <alignment horizontal="center" vertical="center" wrapText="1"/>
      <protection/>
    </xf>
    <xf numFmtId="0" fontId="1" fillId="0" borderId="100" xfId="54" applyFont="1" applyBorder="1" applyAlignment="1">
      <alignment horizontal="center" vertical="center" wrapText="1"/>
      <protection/>
    </xf>
    <xf numFmtId="0" fontId="1" fillId="0" borderId="34" xfId="54" applyFont="1" applyBorder="1" applyAlignment="1">
      <alignment horizontal="center" vertical="center" wrapText="1"/>
      <protection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99" xfId="0" applyNumberFormat="1" applyFont="1" applyBorder="1" applyAlignment="1">
      <alignment horizontal="center" vertical="center" wrapText="1"/>
    </xf>
    <xf numFmtId="49" fontId="5" fillId="0" borderId="8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10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1" xfId="54" applyFont="1" applyBorder="1" applyAlignment="1">
      <alignment horizontal="center" vertical="center" wrapText="1"/>
      <protection/>
    </xf>
    <xf numFmtId="0" fontId="5" fillId="0" borderId="30" xfId="54" applyFont="1" applyBorder="1" applyAlignment="1">
      <alignment horizontal="center" vertical="center" wrapText="1"/>
      <protection/>
    </xf>
    <xf numFmtId="0" fontId="15" fillId="0" borderId="99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88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100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center" wrapText="1"/>
    </xf>
    <xf numFmtId="0" fontId="33" fillId="0" borderId="0" xfId="0" applyFont="1" applyBorder="1" applyAlignment="1">
      <alignment horizontal="center"/>
    </xf>
    <xf numFmtId="0" fontId="10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0" fontId="33" fillId="0" borderId="0" xfId="0" applyFont="1" applyFill="1" applyBorder="1" applyAlignment="1">
      <alignment horizontal="center"/>
    </xf>
    <xf numFmtId="0" fontId="18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34" fillId="0" borderId="0" xfId="0" applyFont="1" applyFill="1" applyBorder="1" applyAlignment="1">
      <alignment horizontal="center"/>
    </xf>
    <xf numFmtId="0" fontId="1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0" fillId="0" borderId="0" xfId="53" applyAlignment="1">
      <alignment horizontal="left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wrapText="1"/>
      <protection/>
    </xf>
    <xf numFmtId="0" fontId="13" fillId="0" borderId="0" xfId="53" applyFont="1" applyBorder="1" applyAlignment="1">
      <alignment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0" fontId="28" fillId="32" borderId="0" xfId="53" applyFont="1" applyFill="1" applyBorder="1" applyAlignment="1">
      <alignment horizontal="left" vertical="center" wrapText="1"/>
      <protection/>
    </xf>
    <xf numFmtId="0" fontId="29" fillId="32" borderId="0" xfId="53" applyFont="1" applyFill="1" applyAlignment="1">
      <alignment vertical="center" wrapText="1"/>
      <protection/>
    </xf>
    <xf numFmtId="0" fontId="29" fillId="32" borderId="0" xfId="53" applyFont="1" applyFill="1" applyAlignment="1">
      <alignment wrapText="1"/>
      <protection/>
    </xf>
    <xf numFmtId="0" fontId="19" fillId="0" borderId="0" xfId="53" applyFont="1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1" fillId="0" borderId="0" xfId="53" applyFont="1" applyBorder="1" applyAlignment="1">
      <alignment horizontal="left" vertical="center" wrapText="1"/>
      <protection/>
    </xf>
    <xf numFmtId="0" fontId="28" fillId="0" borderId="0" xfId="53" applyFont="1" applyBorder="1" applyAlignment="1">
      <alignment horizontal="left" vertical="top" wrapText="1"/>
      <protection/>
    </xf>
    <xf numFmtId="0" fontId="29" fillId="0" borderId="0" xfId="53" applyFont="1" applyAlignment="1">
      <alignment vertical="top" wrapText="1"/>
      <protection/>
    </xf>
    <xf numFmtId="0" fontId="17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horizontal="center"/>
      <protection/>
    </xf>
    <xf numFmtId="0" fontId="28" fillId="0" borderId="0" xfId="53" applyFont="1" applyAlignment="1">
      <alignment horizontal="left" vertical="center" wrapText="1"/>
      <protection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110" xfId="0" applyFont="1" applyBorder="1" applyAlignment="1">
      <alignment horizontal="center" vertical="center" textRotation="90"/>
    </xf>
    <xf numFmtId="0" fontId="1" fillId="0" borderId="111" xfId="0" applyFont="1" applyBorder="1" applyAlignment="1">
      <alignment horizontal="center" vertical="center" textRotation="90"/>
    </xf>
    <xf numFmtId="0" fontId="5" fillId="0" borderId="112" xfId="0" applyFont="1" applyBorder="1" applyAlignment="1">
      <alignment horizontal="center" vertical="center"/>
    </xf>
    <xf numFmtId="0" fontId="38" fillId="0" borderId="11" xfId="54" applyFont="1" applyBorder="1" applyAlignment="1">
      <alignment horizontal="center" vertical="center" wrapText="1"/>
      <protection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8" fillId="0" borderId="9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8" fillId="0" borderId="30" xfId="54" applyFont="1" applyBorder="1" applyAlignment="1">
      <alignment horizontal="center" vertical="center" wrapText="1"/>
      <protection/>
    </xf>
    <xf numFmtId="0" fontId="37" fillId="0" borderId="99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6" fillId="0" borderId="30" xfId="54" applyFont="1" applyBorder="1" applyAlignment="1">
      <alignment horizontal="center" vertical="center" wrapText="1"/>
      <protection/>
    </xf>
    <xf numFmtId="49" fontId="5" fillId="0" borderId="30" xfId="54" applyNumberFormat="1" applyFont="1" applyBorder="1" applyAlignment="1">
      <alignment horizontal="center" vertical="center" wrapText="1"/>
      <protection/>
    </xf>
    <xf numFmtId="49" fontId="5" fillId="0" borderId="99" xfId="54" applyNumberFormat="1" applyFont="1" applyBorder="1" applyAlignment="1">
      <alignment horizontal="center" vertical="center" wrapText="1"/>
      <protection/>
    </xf>
    <xf numFmtId="49" fontId="5" fillId="0" borderId="44" xfId="54" applyNumberFormat="1" applyFont="1" applyBorder="1" applyAlignment="1">
      <alignment horizontal="center" vertical="center" wrapText="1"/>
      <protection/>
    </xf>
    <xf numFmtId="49" fontId="5" fillId="0" borderId="88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18" xfId="54" applyNumberFormat="1" applyFont="1" applyBorder="1" applyAlignment="1">
      <alignment horizontal="center" vertical="center" wrapText="1"/>
      <protection/>
    </xf>
    <xf numFmtId="49" fontId="5" fillId="0" borderId="33" xfId="54" applyNumberFormat="1" applyFont="1" applyBorder="1" applyAlignment="1">
      <alignment horizontal="center" vertical="center" wrapText="1"/>
      <protection/>
    </xf>
    <xf numFmtId="49" fontId="5" fillId="0" borderId="100" xfId="54" applyNumberFormat="1" applyFont="1" applyBorder="1" applyAlignment="1">
      <alignment horizontal="center" vertical="center" wrapText="1"/>
      <protection/>
    </xf>
    <xf numFmtId="49" fontId="5" fillId="0" borderId="34" xfId="54" applyNumberFormat="1" applyFont="1" applyBorder="1" applyAlignment="1">
      <alignment horizontal="center" vertical="center" wrapText="1"/>
      <protection/>
    </xf>
    <xf numFmtId="49" fontId="1" fillId="0" borderId="14" xfId="54" applyNumberFormat="1" applyFont="1" applyBorder="1" applyAlignment="1" applyProtection="1">
      <alignment horizontal="left" vertical="center" wrapText="1"/>
      <protection locked="0"/>
    </xf>
    <xf numFmtId="0" fontId="15" fillId="0" borderId="5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5" fillId="0" borderId="99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5" fillId="0" borderId="88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5" fillId="0" borderId="100" xfId="54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00" xfId="0" applyFont="1" applyBorder="1" applyAlignment="1" applyProtection="1">
      <alignment horizontal="right" vertical="center"/>
      <protection/>
    </xf>
    <xf numFmtId="0" fontId="5" fillId="0" borderId="85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13" xfId="0" applyNumberFormat="1" applyFont="1" applyFill="1" applyBorder="1" applyAlignment="1">
      <alignment horizontal="center" vertical="center"/>
    </xf>
    <xf numFmtId="190" fontId="1" fillId="0" borderId="85" xfId="0" applyNumberFormat="1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65" xfId="0" applyNumberFormat="1" applyFont="1" applyFill="1" applyBorder="1" applyAlignment="1">
      <alignment horizontal="center" vertical="center" wrapText="1"/>
    </xf>
    <xf numFmtId="16" fontId="1" fillId="0" borderId="88" xfId="0" applyNumberFormat="1" applyFont="1" applyFill="1" applyBorder="1" applyAlignment="1">
      <alignment horizontal="center" vertical="center" wrapText="1"/>
    </xf>
    <xf numFmtId="16" fontId="1" fillId="0" borderId="6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188" fontId="1" fillId="0" borderId="53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63" xfId="0" applyNumberFormat="1" applyFont="1" applyFill="1" applyBorder="1" applyAlignment="1" applyProtection="1">
      <alignment horizontal="center" vertical="center" wrapText="1"/>
      <protection/>
    </xf>
    <xf numFmtId="188" fontId="1" fillId="0" borderId="91" xfId="0" applyNumberFormat="1" applyFont="1" applyFill="1" applyBorder="1" applyAlignment="1" applyProtection="1">
      <alignment horizontal="center" vertical="center" wrapText="1"/>
      <protection/>
    </xf>
    <xf numFmtId="188" fontId="1" fillId="0" borderId="100" xfId="0" applyNumberFormat="1" applyFont="1" applyFill="1" applyBorder="1" applyAlignment="1" applyProtection="1">
      <alignment horizontal="center" vertical="center" wrapText="1"/>
      <protection/>
    </xf>
    <xf numFmtId="188" fontId="1" fillId="0" borderId="86" xfId="0" applyNumberFormat="1" applyFont="1" applyFill="1" applyBorder="1" applyAlignment="1" applyProtection="1">
      <alignment horizontal="center" vertical="center" wrapText="1"/>
      <protection/>
    </xf>
    <xf numFmtId="0" fontId="5" fillId="0" borderId="85" xfId="0" applyNumberFormat="1" applyFont="1" applyFill="1" applyBorder="1" applyAlignment="1" applyProtection="1">
      <alignment horizontal="center" vertical="center"/>
      <protection/>
    </xf>
    <xf numFmtId="0" fontId="5" fillId="0" borderId="113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35" fillId="0" borderId="85" xfId="0" applyFont="1" applyFill="1" applyBorder="1" applyAlignment="1">
      <alignment horizontal="center" vertical="center" wrapText="1"/>
    </xf>
    <xf numFmtId="0" fontId="35" fillId="0" borderId="113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49" fontId="35" fillId="0" borderId="85" xfId="0" applyNumberFormat="1" applyFont="1" applyFill="1" applyBorder="1" applyAlignment="1" applyProtection="1">
      <alignment horizontal="center" vertical="center"/>
      <protection/>
    </xf>
    <xf numFmtId="49" fontId="35" fillId="0" borderId="113" xfId="0" applyNumberFormat="1" applyFont="1" applyFill="1" applyBorder="1" applyAlignment="1" applyProtection="1">
      <alignment horizontal="center" vertical="center"/>
      <protection/>
    </xf>
    <xf numFmtId="49" fontId="3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188" fontId="1" fillId="0" borderId="98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88" fontId="1" fillId="0" borderId="22" xfId="0" applyNumberFormat="1" applyFont="1" applyFill="1" applyBorder="1" applyAlignment="1" applyProtection="1">
      <alignment horizontal="center" vertical="center" wrapText="1"/>
      <protection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vertical="center"/>
    </xf>
    <xf numFmtId="49" fontId="1" fillId="0" borderId="89" xfId="0" applyNumberFormat="1" applyFont="1" applyFill="1" applyBorder="1" applyAlignment="1">
      <alignment horizontal="left" vertical="center" wrapText="1"/>
    </xf>
    <xf numFmtId="49" fontId="1" fillId="0" borderId="64" xfId="0" applyNumberFormat="1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6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115" xfId="0" applyFont="1" applyFill="1" applyBorder="1" applyAlignment="1">
      <alignment horizontal="center" wrapText="1"/>
    </xf>
    <xf numFmtId="0" fontId="1" fillId="0" borderId="114" xfId="0" applyFont="1" applyFill="1" applyBorder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49" fontId="1" fillId="0" borderId="9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224" fontId="1" fillId="0" borderId="65" xfId="0" applyNumberFormat="1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88" fontId="1" fillId="0" borderId="48" xfId="0" applyNumberFormat="1" applyFont="1" applyFill="1" applyBorder="1" applyAlignment="1" applyProtection="1">
      <alignment horizontal="center" vertical="center"/>
      <protection/>
    </xf>
    <xf numFmtId="188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188" fontId="1" fillId="0" borderId="97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49" fontId="35" fillId="0" borderId="85" xfId="0" applyNumberFormat="1" applyFont="1" applyFill="1" applyBorder="1" applyAlignment="1">
      <alignment horizontal="center" vertical="center" wrapText="1"/>
    </xf>
    <xf numFmtId="49" fontId="35" fillId="0" borderId="113" xfId="0" applyNumberFormat="1" applyFont="1" applyFill="1" applyBorder="1" applyAlignment="1">
      <alignment horizontal="center" vertical="center" wrapText="1"/>
    </xf>
    <xf numFmtId="49" fontId="35" fillId="0" borderId="114" xfId="0" applyNumberFormat="1" applyFont="1" applyFill="1" applyBorder="1" applyAlignment="1">
      <alignment horizontal="center" vertical="center" wrapText="1"/>
    </xf>
    <xf numFmtId="49" fontId="35" fillId="0" borderId="116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16" fontId="1" fillId="0" borderId="23" xfId="0" applyNumberFormat="1" applyFont="1" applyFill="1" applyBorder="1" applyAlignment="1">
      <alignment horizontal="center" vertical="center" wrapText="1"/>
    </xf>
    <xf numFmtId="16" fontId="1" fillId="0" borderId="6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86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90" fontId="1" fillId="0" borderId="117" xfId="0" applyNumberFormat="1" applyFont="1" applyFill="1" applyBorder="1" applyAlignment="1" applyProtection="1">
      <alignment horizontal="center" vertical="center"/>
      <protection/>
    </xf>
    <xf numFmtId="49" fontId="1" fillId="0" borderId="115" xfId="0" applyNumberFormat="1" applyFont="1" applyFill="1" applyBorder="1" applyAlignment="1">
      <alignment horizontal="left" vertical="center" wrapText="1"/>
    </xf>
    <xf numFmtId="49" fontId="1" fillId="0" borderId="116" xfId="0" applyNumberFormat="1" applyFont="1" applyFill="1" applyBorder="1" applyAlignment="1">
      <alignment horizontal="left" vertical="center" wrapText="1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>
      <alignment horizontal="center" vertical="center" wrapText="1"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18" xfId="0" applyNumberFormat="1" applyFont="1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9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5" fillId="32" borderId="41" xfId="0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>
      <alignment vertical="center"/>
    </xf>
    <xf numFmtId="190" fontId="5" fillId="0" borderId="31" xfId="0" applyNumberFormat="1" applyFont="1" applyFill="1" applyBorder="1" applyAlignment="1">
      <alignment horizontal="center" vertical="center" wrapText="1"/>
    </xf>
    <xf numFmtId="190" fontId="5" fillId="0" borderId="67" xfId="0" applyNumberFormat="1" applyFont="1" applyFill="1" applyBorder="1" applyAlignment="1">
      <alignment horizontal="center" vertical="center" wrapText="1"/>
    </xf>
    <xf numFmtId="224" fontId="5" fillId="0" borderId="85" xfId="0" applyNumberFormat="1" applyFont="1" applyFill="1" applyBorder="1" applyAlignment="1" applyProtection="1">
      <alignment horizontal="center" vertical="center"/>
      <protection/>
    </xf>
    <xf numFmtId="224" fontId="5" fillId="0" borderId="113" xfId="0" applyNumberFormat="1" applyFont="1" applyFill="1" applyBorder="1" applyAlignment="1" applyProtection="1">
      <alignment horizontal="center" vertical="center"/>
      <protection/>
    </xf>
    <xf numFmtId="224" fontId="5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23" xfId="0" applyNumberFormat="1" applyFont="1" applyFill="1" applyBorder="1" applyAlignment="1" applyProtection="1">
      <alignment horizontal="center" vertical="center"/>
      <protection/>
    </xf>
    <xf numFmtId="224" fontId="1" fillId="0" borderId="64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 applyProtection="1">
      <alignment horizontal="center" vertical="center"/>
      <protection/>
    </xf>
    <xf numFmtId="49" fontId="5" fillId="0" borderId="1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66" xfId="0" applyNumberFormat="1" applyFont="1" applyFill="1" applyBorder="1" applyAlignment="1" applyProtection="1">
      <alignment horizontal="center" vertical="center"/>
      <protection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1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0" fontId="79" fillId="0" borderId="31" xfId="0" applyNumberFormat="1" applyFont="1" applyFill="1" applyBorder="1" applyAlignment="1" applyProtection="1">
      <alignment horizontal="center" vertical="center"/>
      <protection/>
    </xf>
    <xf numFmtId="190" fontId="79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190" fontId="78" fillId="0" borderId="23" xfId="0" applyNumberFormat="1" applyFont="1" applyFill="1" applyBorder="1" applyAlignment="1" applyProtection="1">
      <alignment horizontal="center" vertical="center"/>
      <protection/>
    </xf>
    <xf numFmtId="190" fontId="78" fillId="0" borderId="98" xfId="0" applyNumberFormat="1" applyFont="1" applyFill="1" applyBorder="1" applyAlignment="1" applyProtection="1">
      <alignment horizontal="center" vertical="center"/>
      <protection/>
    </xf>
    <xf numFmtId="0" fontId="1" fillId="0" borderId="85" xfId="0" applyFont="1" applyBorder="1" applyAlignment="1">
      <alignment horizontal="center"/>
    </xf>
    <xf numFmtId="0" fontId="15" fillId="0" borderId="10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88" fontId="1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8" fontId="1" fillId="0" borderId="85" xfId="0" applyNumberFormat="1" applyFont="1" applyFill="1" applyBorder="1" applyAlignment="1" applyProtection="1">
      <alignment horizontal="center" vertical="center" wrapText="1"/>
      <protection/>
    </xf>
    <xf numFmtId="188" fontId="1" fillId="0" borderId="113" xfId="0" applyNumberFormat="1" applyFont="1" applyFill="1" applyBorder="1" applyAlignment="1" applyProtection="1">
      <alignment horizontal="center" vertical="center" wrapText="1"/>
      <protection/>
    </xf>
    <xf numFmtId="188" fontId="1" fillId="0" borderId="6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9"/>
  <sheetViews>
    <sheetView view="pageBreakPreview" zoomScale="85" zoomScaleNormal="50" zoomScaleSheetLayoutView="85" zoomScalePageLayoutView="0" workbookViewId="0" topLeftCell="F15">
      <selection activeCell="AB35" sqref="AB35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4.25390625" style="16" customWidth="1"/>
    <col min="40" max="41" width="4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23.25" customHeight="1">
      <c r="A2" s="506"/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5" t="s">
        <v>66</v>
      </c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</row>
    <row r="3" spans="1:53" ht="27" customHeight="1">
      <c r="A3" s="503" t="s">
        <v>156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</row>
    <row r="4" spans="1:53" ht="30.75">
      <c r="A4" s="503" t="s">
        <v>157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7" t="s">
        <v>27</v>
      </c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</row>
    <row r="5" spans="1:53" ht="26.25" customHeight="1">
      <c r="A5" s="512" t="s">
        <v>211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531" t="s">
        <v>155</v>
      </c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</row>
    <row r="6" spans="1:53" s="19" customFormat="1" ht="27.75">
      <c r="A6" s="515" t="s">
        <v>235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2"/>
      <c r="AY6" s="532"/>
      <c r="AZ6" s="532"/>
      <c r="BA6" s="532"/>
    </row>
    <row r="7" spans="1:53" s="19" customFormat="1" ht="22.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532"/>
      <c r="AO7" s="532"/>
      <c r="AP7" s="532"/>
      <c r="AQ7" s="532"/>
      <c r="AR7" s="532"/>
      <c r="AS7" s="532"/>
      <c r="AT7" s="532"/>
      <c r="AU7" s="532"/>
      <c r="AV7" s="532"/>
      <c r="AW7" s="532"/>
      <c r="AX7" s="532"/>
      <c r="AY7" s="532"/>
      <c r="AZ7" s="532"/>
      <c r="BA7" s="532"/>
    </row>
    <row r="8" spans="1:53" s="19" customFormat="1" ht="27" customHeight="1">
      <c r="A8" s="503" t="s">
        <v>26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35" t="s">
        <v>73</v>
      </c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 s="536"/>
      <c r="AN8" s="532"/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</row>
    <row r="9" spans="1:53" s="19" customFormat="1" ht="33" customHeight="1">
      <c r="A9" s="503" t="s">
        <v>158</v>
      </c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16" t="s">
        <v>72</v>
      </c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8"/>
      <c r="AC9" s="518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533"/>
      <c r="AO9" s="533"/>
      <c r="AP9" s="533"/>
      <c r="AQ9" s="533"/>
      <c r="AR9" s="533"/>
      <c r="AS9" s="533"/>
      <c r="AT9" s="533"/>
      <c r="AU9" s="533"/>
      <c r="AV9" s="533"/>
      <c r="AW9" s="533"/>
      <c r="AX9" s="533"/>
      <c r="AY9" s="533"/>
      <c r="AZ9" s="533"/>
      <c r="BA9" s="533"/>
    </row>
    <row r="10" spans="16:53" s="19" customFormat="1" ht="27.75" customHeight="1">
      <c r="P10" s="516" t="s">
        <v>113</v>
      </c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25"/>
      <c r="AM10" s="25"/>
      <c r="AN10" s="538" t="s">
        <v>171</v>
      </c>
      <c r="AO10" s="539"/>
      <c r="AP10" s="539"/>
      <c r="AQ10" s="539"/>
      <c r="AR10" s="539"/>
      <c r="AS10" s="539"/>
      <c r="AT10" s="539"/>
      <c r="AU10" s="539"/>
      <c r="AV10" s="539"/>
      <c r="AW10" s="539"/>
      <c r="AX10" s="539"/>
      <c r="AY10" s="539"/>
      <c r="AZ10" s="539"/>
      <c r="BA10" s="539"/>
    </row>
    <row r="11" spans="16:53" s="19" customFormat="1" ht="27.75" customHeight="1">
      <c r="P11" s="513" t="s">
        <v>114</v>
      </c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14"/>
      <c r="AL11" s="514"/>
      <c r="AM11" s="514"/>
      <c r="AN11" s="543" t="s">
        <v>71</v>
      </c>
      <c r="AO11" s="543"/>
      <c r="AP11" s="543"/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</row>
    <row r="12" spans="16:53" s="19" customFormat="1" ht="24" customHeight="1"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4"/>
      <c r="AL12" s="514"/>
      <c r="AM12" s="514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</row>
    <row r="13" spans="16:53" s="19" customFormat="1" ht="51.75" customHeight="1">
      <c r="P13" s="541" t="s">
        <v>172</v>
      </c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24"/>
      <c r="AO13" s="537"/>
      <c r="AP13" s="537"/>
      <c r="AQ13" s="537"/>
      <c r="AR13" s="537"/>
      <c r="AS13" s="537"/>
      <c r="AT13" s="537"/>
      <c r="AU13" s="537"/>
      <c r="AV13" s="537"/>
      <c r="AW13" s="537"/>
      <c r="AX13" s="537"/>
      <c r="AY13" s="537"/>
      <c r="AZ13" s="537"/>
      <c r="BA13" s="537"/>
    </row>
    <row r="14" spans="16:53" s="19" customFormat="1" ht="25.5" customHeight="1">
      <c r="P14" s="540"/>
      <c r="Q14" s="540"/>
      <c r="R14" s="540"/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6:53" s="19" customFormat="1" ht="26.25" customHeight="1">
      <c r="P15" s="513" t="s">
        <v>159</v>
      </c>
      <c r="Q15" s="514"/>
      <c r="R15" s="514"/>
      <c r="S15" s="514"/>
      <c r="T15" s="514"/>
      <c r="U15" s="514"/>
      <c r="V15" s="514"/>
      <c r="W15" s="514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  <c r="AH15" s="514"/>
      <c r="AI15" s="514"/>
      <c r="AJ15" s="514"/>
      <c r="AK15" s="514"/>
      <c r="AL15" s="514"/>
      <c r="AM15" s="514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41:53" s="19" customFormat="1" ht="18.75"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9" customFormat="1" ht="25.5">
      <c r="A17" s="542" t="s">
        <v>238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</row>
    <row r="18" spans="1:55" s="19" customFormat="1" ht="19.5" thickBo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3"/>
      <c r="W18" s="252"/>
      <c r="X18" s="252"/>
      <c r="Y18" s="252"/>
      <c r="Z18" s="252"/>
      <c r="AA18" s="252"/>
      <c r="AB18" s="252"/>
      <c r="AC18" s="252"/>
      <c r="AD18" s="252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4"/>
      <c r="AR18" s="254"/>
      <c r="AS18" s="254"/>
      <c r="AT18" s="252"/>
      <c r="AU18" s="252"/>
      <c r="AV18" s="252"/>
      <c r="AW18" s="252"/>
      <c r="AX18" s="252"/>
      <c r="AY18" s="252"/>
      <c r="AZ18" s="252"/>
      <c r="BA18" s="252"/>
      <c r="BB18" s="284"/>
      <c r="BC18" s="284"/>
    </row>
    <row r="19" spans="1:55" s="22" customFormat="1" ht="19.5" customHeight="1">
      <c r="A19" s="553" t="s">
        <v>0</v>
      </c>
      <c r="B19" s="555" t="s">
        <v>28</v>
      </c>
      <c r="C19" s="547"/>
      <c r="D19" s="547"/>
      <c r="E19" s="548"/>
      <c r="F19" s="555" t="s">
        <v>29</v>
      </c>
      <c r="G19" s="547"/>
      <c r="H19" s="547"/>
      <c r="I19" s="548"/>
      <c r="J19" s="555" t="s">
        <v>30</v>
      </c>
      <c r="K19" s="547"/>
      <c r="L19" s="547"/>
      <c r="M19" s="548"/>
      <c r="N19" s="544" t="s">
        <v>31</v>
      </c>
      <c r="O19" s="545"/>
      <c r="P19" s="545"/>
      <c r="Q19" s="545"/>
      <c r="R19" s="549"/>
      <c r="S19" s="555" t="s">
        <v>32</v>
      </c>
      <c r="T19" s="547"/>
      <c r="U19" s="547"/>
      <c r="V19" s="548"/>
      <c r="W19" s="544" t="s">
        <v>33</v>
      </c>
      <c r="X19" s="545"/>
      <c r="Y19" s="545"/>
      <c r="Z19" s="545"/>
      <c r="AA19" s="549"/>
      <c r="AB19" s="544" t="s">
        <v>34</v>
      </c>
      <c r="AC19" s="545"/>
      <c r="AD19" s="545"/>
      <c r="AE19" s="549"/>
      <c r="AF19" s="544" t="s">
        <v>35</v>
      </c>
      <c r="AG19" s="545"/>
      <c r="AH19" s="545"/>
      <c r="AI19" s="545"/>
      <c r="AJ19" s="544" t="s">
        <v>36</v>
      </c>
      <c r="AK19" s="545"/>
      <c r="AL19" s="545"/>
      <c r="AM19" s="545"/>
      <c r="AN19" s="544" t="s">
        <v>37</v>
      </c>
      <c r="AO19" s="545"/>
      <c r="AP19" s="545"/>
      <c r="AQ19" s="545"/>
      <c r="AR19" s="549"/>
      <c r="AS19" s="546" t="s">
        <v>38</v>
      </c>
      <c r="AT19" s="547"/>
      <c r="AU19" s="547"/>
      <c r="AV19" s="548"/>
      <c r="AW19" s="545" t="s">
        <v>39</v>
      </c>
      <c r="AX19" s="545"/>
      <c r="AY19" s="545"/>
      <c r="AZ19" s="545"/>
      <c r="BA19" s="549"/>
      <c r="BB19" s="284"/>
      <c r="BC19" s="284"/>
    </row>
    <row r="20" spans="1:55" s="22" customFormat="1" ht="19.5" customHeight="1" thickBot="1">
      <c r="A20" s="554"/>
      <c r="B20" s="255">
        <v>1</v>
      </c>
      <c r="C20" s="256">
        <v>2</v>
      </c>
      <c r="D20" s="256">
        <v>3</v>
      </c>
      <c r="E20" s="257">
        <v>4</v>
      </c>
      <c r="F20" s="255">
        <v>5</v>
      </c>
      <c r="G20" s="256">
        <v>6</v>
      </c>
      <c r="H20" s="256">
        <v>7</v>
      </c>
      <c r="I20" s="257">
        <v>8</v>
      </c>
      <c r="J20" s="255">
        <v>9</v>
      </c>
      <c r="K20" s="256">
        <v>10</v>
      </c>
      <c r="L20" s="256">
        <v>11</v>
      </c>
      <c r="M20" s="257">
        <v>12</v>
      </c>
      <c r="N20" s="255">
        <v>13</v>
      </c>
      <c r="O20" s="256">
        <v>14</v>
      </c>
      <c r="P20" s="256">
        <v>15</v>
      </c>
      <c r="Q20" s="256">
        <v>16</v>
      </c>
      <c r="R20" s="257">
        <v>17</v>
      </c>
      <c r="S20" s="255">
        <v>18</v>
      </c>
      <c r="T20" s="256">
        <v>19</v>
      </c>
      <c r="U20" s="256">
        <v>20</v>
      </c>
      <c r="V20" s="257">
        <v>21</v>
      </c>
      <c r="W20" s="255">
        <v>22</v>
      </c>
      <c r="X20" s="256">
        <v>23</v>
      </c>
      <c r="Y20" s="256">
        <v>24</v>
      </c>
      <c r="Z20" s="256">
        <v>25</v>
      </c>
      <c r="AA20" s="257">
        <v>26</v>
      </c>
      <c r="AB20" s="255">
        <v>27</v>
      </c>
      <c r="AC20" s="256">
        <v>28</v>
      </c>
      <c r="AD20" s="256">
        <v>29</v>
      </c>
      <c r="AE20" s="257">
        <v>30</v>
      </c>
      <c r="AF20" s="255">
        <v>31</v>
      </c>
      <c r="AG20" s="256">
        <v>32</v>
      </c>
      <c r="AH20" s="256">
        <v>33</v>
      </c>
      <c r="AI20" s="257">
        <v>34</v>
      </c>
      <c r="AJ20" s="255">
        <v>35</v>
      </c>
      <c r="AK20" s="256">
        <v>36</v>
      </c>
      <c r="AL20" s="256">
        <v>37</v>
      </c>
      <c r="AM20" s="258">
        <v>38</v>
      </c>
      <c r="AN20" s="255">
        <v>39</v>
      </c>
      <c r="AO20" s="256">
        <v>40</v>
      </c>
      <c r="AP20" s="256">
        <v>41</v>
      </c>
      <c r="AQ20" s="256">
        <v>42</v>
      </c>
      <c r="AR20" s="257">
        <v>43</v>
      </c>
      <c r="AS20" s="259">
        <v>44</v>
      </c>
      <c r="AT20" s="256">
        <v>45</v>
      </c>
      <c r="AU20" s="256">
        <v>46</v>
      </c>
      <c r="AV20" s="257">
        <v>47</v>
      </c>
      <c r="AW20" s="259">
        <v>48</v>
      </c>
      <c r="AX20" s="256">
        <v>49</v>
      </c>
      <c r="AY20" s="256">
        <v>50</v>
      </c>
      <c r="AZ20" s="256">
        <v>51</v>
      </c>
      <c r="BA20" s="257">
        <v>52</v>
      </c>
      <c r="BB20" s="284"/>
      <c r="BC20" s="284"/>
    </row>
    <row r="21" spans="1:55" s="22" customFormat="1" ht="19.5" customHeight="1">
      <c r="A21" s="260">
        <v>1</v>
      </c>
      <c r="B21" s="261" t="s">
        <v>142</v>
      </c>
      <c r="C21" s="261"/>
      <c r="D21" s="262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 t="s">
        <v>241</v>
      </c>
      <c r="U21" s="261" t="s">
        <v>40</v>
      </c>
      <c r="V21" s="261" t="s">
        <v>165</v>
      </c>
      <c r="W21" s="261" t="s">
        <v>166</v>
      </c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255</v>
      </c>
      <c r="AR21" s="261" t="s">
        <v>40</v>
      </c>
      <c r="AS21" s="261" t="s">
        <v>41</v>
      </c>
      <c r="AT21" s="261" t="s">
        <v>41</v>
      </c>
      <c r="AU21" s="261" t="s">
        <v>41</v>
      </c>
      <c r="AV21" s="261" t="s">
        <v>41</v>
      </c>
      <c r="AW21" s="261" t="s">
        <v>41</v>
      </c>
      <c r="AX21" s="261" t="s">
        <v>41</v>
      </c>
      <c r="AY21" s="261" t="s">
        <v>41</v>
      </c>
      <c r="AZ21" s="261" t="s">
        <v>41</v>
      </c>
      <c r="BA21" s="261" t="s">
        <v>41</v>
      </c>
      <c r="BB21" s="284"/>
      <c r="BC21" s="284"/>
    </row>
    <row r="22" spans="1:55" s="283" customFormat="1" ht="19.5" customHeight="1">
      <c r="A22" s="263">
        <v>2</v>
      </c>
      <c r="B22" s="264" t="s">
        <v>210</v>
      </c>
      <c r="C22" s="264" t="s">
        <v>210</v>
      </c>
      <c r="D22" s="264" t="s">
        <v>210</v>
      </c>
      <c r="E22" s="265" t="s">
        <v>42</v>
      </c>
      <c r="F22" s="265" t="s">
        <v>42</v>
      </c>
      <c r="G22" s="265" t="s">
        <v>42</v>
      </c>
      <c r="H22" s="265" t="s">
        <v>42</v>
      </c>
      <c r="I22" s="265" t="s">
        <v>42</v>
      </c>
      <c r="J22" s="265" t="s">
        <v>42</v>
      </c>
      <c r="K22" s="265" t="s">
        <v>42</v>
      </c>
      <c r="L22" s="265" t="s">
        <v>42</v>
      </c>
      <c r="M22" s="265" t="s">
        <v>42</v>
      </c>
      <c r="N22" s="265" t="s">
        <v>42</v>
      </c>
      <c r="O22" s="265" t="s">
        <v>42</v>
      </c>
      <c r="P22" s="266" t="s">
        <v>42</v>
      </c>
      <c r="Q22" s="43" t="s">
        <v>231</v>
      </c>
      <c r="R22" s="43" t="s">
        <v>231</v>
      </c>
      <c r="S22" s="487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  <c r="AY22" s="488"/>
      <c r="AZ22" s="488"/>
      <c r="BA22" s="489"/>
      <c r="BB22" s="284"/>
      <c r="BC22" s="284"/>
    </row>
    <row r="23" spans="1:55" s="22" customFormat="1" ht="19.5" customHeight="1">
      <c r="A23" s="550" t="s">
        <v>232</v>
      </c>
      <c r="B23" s="551"/>
      <c r="C23" s="551"/>
      <c r="D23" s="551"/>
      <c r="E23" s="551"/>
      <c r="F23" s="551"/>
      <c r="G23" s="551"/>
      <c r="H23" s="551"/>
      <c r="I23" s="551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2"/>
      <c r="AV23" s="78"/>
      <c r="AW23" s="78"/>
      <c r="AX23" s="78"/>
      <c r="AY23" s="78"/>
      <c r="AZ23" s="78"/>
      <c r="BA23" s="78"/>
      <c r="BB23" s="284"/>
      <c r="BC23" s="284"/>
    </row>
    <row r="24" spans="1:55" s="22" customFormat="1" ht="19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78"/>
      <c r="AW24" s="78"/>
      <c r="AX24" s="78"/>
      <c r="AY24" s="78"/>
      <c r="AZ24" s="78"/>
      <c r="BA24" s="78"/>
      <c r="BB24" s="284"/>
      <c r="BC24" s="284"/>
    </row>
    <row r="25" spans="1:55" s="22" customFormat="1" ht="19.5" customHeight="1">
      <c r="A25" s="78"/>
      <c r="B25" s="78"/>
      <c r="C25" s="78"/>
      <c r="D25" s="78"/>
      <c r="E25" s="78"/>
      <c r="F25" s="270"/>
      <c r="G25" s="270"/>
      <c r="H25" s="270"/>
      <c r="I25" s="270"/>
      <c r="J25" s="270"/>
      <c r="K25" s="78"/>
      <c r="L25" s="78"/>
      <c r="M25" s="271"/>
      <c r="N25" s="271"/>
      <c r="O25" s="271"/>
      <c r="P25" s="271"/>
      <c r="Q25" s="271"/>
      <c r="R25" s="78"/>
      <c r="S25" s="272"/>
      <c r="T25" s="272"/>
      <c r="U25" s="271"/>
      <c r="V25" s="271"/>
      <c r="W25" s="271"/>
      <c r="X25" s="271"/>
      <c r="Y25" s="271"/>
      <c r="Z25" s="271"/>
      <c r="AA25" s="272"/>
      <c r="AB25" s="272"/>
      <c r="AC25" s="273"/>
      <c r="AD25" s="273"/>
      <c r="AE25" s="273"/>
      <c r="AF25" s="273"/>
      <c r="AG25" s="272"/>
      <c r="AH25" s="272"/>
      <c r="AI25" s="271"/>
      <c r="AJ25" s="271"/>
      <c r="AK25" s="271"/>
      <c r="AL25" s="271"/>
      <c r="AM25" s="272"/>
      <c r="AN25" s="272"/>
      <c r="AO25" s="274"/>
      <c r="AP25" s="274"/>
      <c r="AQ25" s="274"/>
      <c r="AR25" s="274"/>
      <c r="AS25" s="272"/>
      <c r="AT25" s="272"/>
      <c r="AU25" s="274"/>
      <c r="AV25" s="274"/>
      <c r="AW25" s="274"/>
      <c r="AX25" s="274"/>
      <c r="AY25" s="274"/>
      <c r="AZ25" s="272"/>
      <c r="BA25" s="272"/>
      <c r="BB25" s="284"/>
      <c r="BC25" s="284"/>
    </row>
    <row r="26" spans="1:55" s="22" customFormat="1" ht="21" customHeight="1">
      <c r="A26" s="275" t="s">
        <v>234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7"/>
      <c r="AX26" s="277"/>
      <c r="AY26" s="277"/>
      <c r="AZ26" s="277"/>
      <c r="BA26" s="278"/>
      <c r="BB26" s="284"/>
      <c r="BC26" s="284"/>
    </row>
    <row r="27" spans="1:55" s="22" customFormat="1" ht="15.75" customHeight="1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72"/>
      <c r="BB27" s="284"/>
      <c r="BC27" s="284"/>
    </row>
    <row r="28" spans="1:55" s="22" customFormat="1" ht="15.75" customHeight="1">
      <c r="A28" s="577" t="s">
        <v>0</v>
      </c>
      <c r="B28" s="570"/>
      <c r="C28" s="559" t="s">
        <v>43</v>
      </c>
      <c r="D28" s="569"/>
      <c r="E28" s="569"/>
      <c r="F28" s="570"/>
      <c r="G28" s="568" t="s">
        <v>143</v>
      </c>
      <c r="H28" s="569"/>
      <c r="I28" s="570"/>
      <c r="J28" s="556" t="s">
        <v>44</v>
      </c>
      <c r="K28" s="557"/>
      <c r="L28" s="557"/>
      <c r="M28" s="556" t="s">
        <v>45</v>
      </c>
      <c r="N28" s="557"/>
      <c r="O28" s="557"/>
      <c r="P28" s="558" t="s">
        <v>70</v>
      </c>
      <c r="Q28" s="557"/>
      <c r="R28" s="557"/>
      <c r="S28" s="559" t="s">
        <v>236</v>
      </c>
      <c r="T28" s="560"/>
      <c r="U28" s="565" t="s">
        <v>46</v>
      </c>
      <c r="V28" s="560"/>
      <c r="W28" s="568" t="s">
        <v>69</v>
      </c>
      <c r="X28" s="569"/>
      <c r="Y28" s="570"/>
      <c r="Z28" s="279"/>
      <c r="AA28" s="578" t="s">
        <v>68</v>
      </c>
      <c r="AB28" s="579"/>
      <c r="AC28" s="579"/>
      <c r="AD28" s="579"/>
      <c r="AE28" s="580"/>
      <c r="AF28" s="491" t="s">
        <v>168</v>
      </c>
      <c r="AG28" s="590"/>
      <c r="AH28" s="591"/>
      <c r="AI28" s="491" t="s">
        <v>67</v>
      </c>
      <c r="AJ28" s="590"/>
      <c r="AK28" s="591"/>
      <c r="AL28" s="280"/>
      <c r="AM28" s="473" t="s">
        <v>239</v>
      </c>
      <c r="AN28" s="474"/>
      <c r="AO28" s="474"/>
      <c r="AP28" s="474"/>
      <c r="AQ28" s="458" t="s">
        <v>233</v>
      </c>
      <c r="AR28" s="459"/>
      <c r="AS28" s="459"/>
      <c r="AT28" s="459"/>
      <c r="AU28" s="459"/>
      <c r="AV28" s="459"/>
      <c r="AW28" s="460"/>
      <c r="AX28" s="491" t="s">
        <v>168</v>
      </c>
      <c r="AY28" s="492"/>
      <c r="AZ28" s="492"/>
      <c r="BA28" s="493"/>
      <c r="BB28" s="284"/>
      <c r="BC28" s="284"/>
    </row>
    <row r="29" spans="1:55" s="22" customFormat="1" ht="15.75" customHeight="1">
      <c r="A29" s="571"/>
      <c r="B29" s="573"/>
      <c r="C29" s="571"/>
      <c r="D29" s="572"/>
      <c r="E29" s="572"/>
      <c r="F29" s="573"/>
      <c r="G29" s="571"/>
      <c r="H29" s="572"/>
      <c r="I29" s="573"/>
      <c r="J29" s="557"/>
      <c r="K29" s="557"/>
      <c r="L29" s="557"/>
      <c r="M29" s="557"/>
      <c r="N29" s="557"/>
      <c r="O29" s="557"/>
      <c r="P29" s="557"/>
      <c r="Q29" s="557"/>
      <c r="R29" s="557"/>
      <c r="S29" s="561"/>
      <c r="T29" s="562"/>
      <c r="U29" s="566"/>
      <c r="V29" s="562"/>
      <c r="W29" s="571"/>
      <c r="X29" s="572"/>
      <c r="Y29" s="573"/>
      <c r="Z29" s="279"/>
      <c r="AA29" s="581"/>
      <c r="AB29" s="582"/>
      <c r="AC29" s="582"/>
      <c r="AD29" s="582"/>
      <c r="AE29" s="583"/>
      <c r="AF29" s="592"/>
      <c r="AG29" s="593"/>
      <c r="AH29" s="594"/>
      <c r="AI29" s="592"/>
      <c r="AJ29" s="593"/>
      <c r="AK29" s="594"/>
      <c r="AL29" s="281"/>
      <c r="AM29" s="475"/>
      <c r="AN29" s="476"/>
      <c r="AO29" s="476"/>
      <c r="AP29" s="476"/>
      <c r="AQ29" s="461"/>
      <c r="AR29" s="462"/>
      <c r="AS29" s="462"/>
      <c r="AT29" s="462"/>
      <c r="AU29" s="462"/>
      <c r="AV29" s="462"/>
      <c r="AW29" s="463"/>
      <c r="AX29" s="494"/>
      <c r="AY29" s="495"/>
      <c r="AZ29" s="495"/>
      <c r="BA29" s="496"/>
      <c r="BB29" s="284"/>
      <c r="BC29" s="284"/>
    </row>
    <row r="30" spans="1:55" s="22" customFormat="1" ht="21.75" customHeight="1">
      <c r="A30" s="574"/>
      <c r="B30" s="576"/>
      <c r="C30" s="574"/>
      <c r="D30" s="575"/>
      <c r="E30" s="575"/>
      <c r="F30" s="576"/>
      <c r="G30" s="574"/>
      <c r="H30" s="575"/>
      <c r="I30" s="576"/>
      <c r="J30" s="557"/>
      <c r="K30" s="557"/>
      <c r="L30" s="557"/>
      <c r="M30" s="557"/>
      <c r="N30" s="557"/>
      <c r="O30" s="557"/>
      <c r="P30" s="557"/>
      <c r="Q30" s="557"/>
      <c r="R30" s="557"/>
      <c r="S30" s="563"/>
      <c r="T30" s="564"/>
      <c r="U30" s="567"/>
      <c r="V30" s="564"/>
      <c r="W30" s="574"/>
      <c r="X30" s="575"/>
      <c r="Y30" s="576"/>
      <c r="Z30" s="279"/>
      <c r="AA30" s="584"/>
      <c r="AB30" s="585"/>
      <c r="AC30" s="585"/>
      <c r="AD30" s="585"/>
      <c r="AE30" s="586"/>
      <c r="AF30" s="595"/>
      <c r="AG30" s="596"/>
      <c r="AH30" s="597"/>
      <c r="AI30" s="595"/>
      <c r="AJ30" s="596"/>
      <c r="AK30" s="597"/>
      <c r="AL30" s="281"/>
      <c r="AM30" s="477"/>
      <c r="AN30" s="478"/>
      <c r="AO30" s="478"/>
      <c r="AP30" s="478"/>
      <c r="AQ30" s="464"/>
      <c r="AR30" s="465"/>
      <c r="AS30" s="465"/>
      <c r="AT30" s="465"/>
      <c r="AU30" s="465"/>
      <c r="AV30" s="465"/>
      <c r="AW30" s="466"/>
      <c r="AX30" s="497"/>
      <c r="AY30" s="498"/>
      <c r="AZ30" s="498"/>
      <c r="BA30" s="499"/>
      <c r="BB30" s="284"/>
      <c r="BC30" s="284"/>
    </row>
    <row r="31" spans="1:55" s="22" customFormat="1" ht="21.75" customHeight="1">
      <c r="A31" s="483">
        <v>1</v>
      </c>
      <c r="B31" s="486"/>
      <c r="C31" s="483">
        <v>35</v>
      </c>
      <c r="D31" s="485"/>
      <c r="E31" s="485"/>
      <c r="F31" s="486"/>
      <c r="G31" s="483">
        <v>2</v>
      </c>
      <c r="H31" s="485"/>
      <c r="I31" s="486"/>
      <c r="J31" s="456">
        <v>3</v>
      </c>
      <c r="K31" s="457"/>
      <c r="L31" s="457"/>
      <c r="M31" s="457"/>
      <c r="N31" s="457"/>
      <c r="O31" s="457"/>
      <c r="P31" s="456"/>
      <c r="Q31" s="457"/>
      <c r="R31" s="457"/>
      <c r="S31" s="456"/>
      <c r="T31" s="457"/>
      <c r="U31" s="485">
        <v>10</v>
      </c>
      <c r="V31" s="484"/>
      <c r="W31" s="483">
        <f>C31+G31+J31+M31+P31+S31+U31</f>
        <v>50</v>
      </c>
      <c r="X31" s="485"/>
      <c r="Y31" s="486"/>
      <c r="Z31" s="279"/>
      <c r="AA31" s="587" t="s">
        <v>237</v>
      </c>
      <c r="AB31" s="588"/>
      <c r="AC31" s="588"/>
      <c r="AD31" s="588"/>
      <c r="AE31" s="589"/>
      <c r="AF31" s="500">
        <v>3</v>
      </c>
      <c r="AG31" s="501"/>
      <c r="AH31" s="502"/>
      <c r="AI31" s="500">
        <v>3</v>
      </c>
      <c r="AJ31" s="501"/>
      <c r="AK31" s="502"/>
      <c r="AL31" s="281"/>
      <c r="AM31" s="479">
        <v>1</v>
      </c>
      <c r="AN31" s="480"/>
      <c r="AO31" s="480"/>
      <c r="AP31" s="480"/>
      <c r="AQ31" s="467" t="s">
        <v>219</v>
      </c>
      <c r="AR31" s="468"/>
      <c r="AS31" s="468"/>
      <c r="AT31" s="468"/>
      <c r="AU31" s="468"/>
      <c r="AV31" s="468"/>
      <c r="AW31" s="469"/>
      <c r="AX31" s="490">
        <v>3</v>
      </c>
      <c r="AY31" s="490"/>
      <c r="AZ31" s="490"/>
      <c r="BA31" s="490"/>
      <c r="BB31" s="284"/>
      <c r="BC31" s="284"/>
    </row>
    <row r="32" spans="1:55" s="22" customFormat="1" ht="22.5" customHeight="1">
      <c r="A32" s="456">
        <v>2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7"/>
      <c r="L32" s="457"/>
      <c r="M32" s="456">
        <v>3</v>
      </c>
      <c r="N32" s="457"/>
      <c r="O32" s="457"/>
      <c r="P32" s="456">
        <v>12</v>
      </c>
      <c r="Q32" s="457"/>
      <c r="R32" s="457"/>
      <c r="S32" s="483">
        <v>2</v>
      </c>
      <c r="T32" s="484"/>
      <c r="U32" s="483"/>
      <c r="V32" s="484"/>
      <c r="W32" s="483">
        <f>C32+G32+J32+M32+P32+S32+U32</f>
        <v>17</v>
      </c>
      <c r="X32" s="485"/>
      <c r="Y32" s="486"/>
      <c r="Z32" s="279"/>
      <c r="AA32" s="587" t="s">
        <v>144</v>
      </c>
      <c r="AB32" s="588"/>
      <c r="AC32" s="588"/>
      <c r="AD32" s="588"/>
      <c r="AE32" s="589"/>
      <c r="AF32" s="500">
        <v>3</v>
      </c>
      <c r="AG32" s="501"/>
      <c r="AH32" s="502"/>
      <c r="AI32" s="500">
        <v>15</v>
      </c>
      <c r="AJ32" s="501"/>
      <c r="AK32" s="502"/>
      <c r="AL32" s="282"/>
      <c r="AM32" s="481"/>
      <c r="AN32" s="482"/>
      <c r="AO32" s="482"/>
      <c r="AP32" s="482"/>
      <c r="AQ32" s="470"/>
      <c r="AR32" s="471"/>
      <c r="AS32" s="471"/>
      <c r="AT32" s="471"/>
      <c r="AU32" s="471"/>
      <c r="AV32" s="471"/>
      <c r="AW32" s="472"/>
      <c r="AX32" s="490"/>
      <c r="AY32" s="490"/>
      <c r="AZ32" s="490"/>
      <c r="BA32" s="490"/>
      <c r="BB32" s="284"/>
      <c r="BC32" s="284"/>
    </row>
    <row r="33" spans="1:55" s="22" customFormat="1" ht="24.75" customHeight="1">
      <c r="A33" s="456" t="s">
        <v>1</v>
      </c>
      <c r="B33" s="456"/>
      <c r="C33" s="456">
        <f>C31+C32</f>
        <v>35</v>
      </c>
      <c r="D33" s="456"/>
      <c r="E33" s="456"/>
      <c r="F33" s="456"/>
      <c r="G33" s="456">
        <v>2</v>
      </c>
      <c r="H33" s="456"/>
      <c r="I33" s="456"/>
      <c r="J33" s="456">
        <v>3</v>
      </c>
      <c r="K33" s="457"/>
      <c r="L33" s="457"/>
      <c r="M33" s="456">
        <f>M31+M32</f>
        <v>3</v>
      </c>
      <c r="N33" s="457"/>
      <c r="O33" s="457"/>
      <c r="P33" s="456">
        <f>P31+P32</f>
        <v>12</v>
      </c>
      <c r="Q33" s="457"/>
      <c r="R33" s="457"/>
      <c r="S33" s="483">
        <v>2</v>
      </c>
      <c r="T33" s="484"/>
      <c r="U33" s="483">
        <f>U31+U32</f>
        <v>10</v>
      </c>
      <c r="V33" s="484"/>
      <c r="W33" s="483">
        <f>C33+G33+J33+M33+P33+S33+U33</f>
        <v>67</v>
      </c>
      <c r="X33" s="485"/>
      <c r="Y33" s="486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</row>
    <row r="34" spans="1:55" s="22" customFormat="1" ht="40.5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</row>
    <row r="35" spans="1:55" s="22" customFormat="1" ht="39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</row>
    <row r="36" spans="1:55" s="22" customFormat="1" ht="27" customHeight="1">
      <c r="A36" s="284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</row>
    <row r="37" spans="1:55" s="22" customFormat="1" ht="29.25" customHeight="1">
      <c r="A37" s="284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</row>
    <row r="38" spans="1:53" ht="19.5" customHeight="1">
      <c r="A38" s="510"/>
      <c r="B38" s="511"/>
      <c r="C38" s="508"/>
      <c r="D38" s="509"/>
      <c r="E38" s="509"/>
      <c r="F38" s="509"/>
      <c r="G38" s="510"/>
      <c r="H38" s="511"/>
      <c r="I38" s="511"/>
      <c r="J38" s="510"/>
      <c r="K38" s="511"/>
      <c r="L38" s="511"/>
      <c r="M38" s="511"/>
      <c r="N38" s="508"/>
      <c r="O38" s="509"/>
      <c r="P38" s="509"/>
      <c r="Q38" s="522"/>
      <c r="R38" s="523"/>
      <c r="S38" s="523"/>
      <c r="T38" s="519"/>
      <c r="U38" s="511"/>
      <c r="V38" s="511"/>
      <c r="W38" s="519"/>
      <c r="X38" s="511"/>
      <c r="Y38" s="511"/>
      <c r="Z38" s="18"/>
      <c r="AA38" s="520"/>
      <c r="AB38" s="521"/>
      <c r="AC38" s="521"/>
      <c r="AD38" s="521"/>
      <c r="AE38" s="521"/>
      <c r="AF38" s="525"/>
      <c r="AG38" s="526"/>
      <c r="AH38" s="526"/>
      <c r="AI38" s="528"/>
      <c r="AJ38" s="529"/>
      <c r="AK38" s="530"/>
      <c r="AL38" s="17"/>
      <c r="AM38" s="527"/>
      <c r="AN38" s="527"/>
      <c r="AO38" s="527"/>
      <c r="AP38" s="522"/>
      <c r="AQ38" s="522"/>
      <c r="AR38" s="522"/>
      <c r="AS38" s="522"/>
      <c r="AT38" s="522"/>
      <c r="AU38" s="522"/>
      <c r="AV38" s="522"/>
      <c r="AW38" s="522"/>
      <c r="AX38" s="522"/>
      <c r="AY38" s="522"/>
      <c r="AZ38" s="522"/>
      <c r="BA38" s="524"/>
    </row>
    <row r="39" spans="1:53" ht="21.75" customHeight="1">
      <c r="A39" s="510"/>
      <c r="B39" s="511"/>
      <c r="C39" s="508"/>
      <c r="D39" s="509"/>
      <c r="E39" s="509"/>
      <c r="F39" s="509"/>
      <c r="G39" s="510"/>
      <c r="H39" s="511"/>
      <c r="I39" s="511"/>
      <c r="J39" s="519"/>
      <c r="K39" s="511"/>
      <c r="L39" s="511"/>
      <c r="M39" s="511"/>
      <c r="N39" s="508"/>
      <c r="O39" s="509"/>
      <c r="P39" s="509"/>
      <c r="Q39" s="522"/>
      <c r="R39" s="523"/>
      <c r="S39" s="523"/>
      <c r="T39" s="510"/>
      <c r="U39" s="511"/>
      <c r="V39" s="511"/>
      <c r="W39" s="519"/>
      <c r="X39" s="511"/>
      <c r="Y39" s="511"/>
      <c r="Z39" s="18"/>
      <c r="AA39" s="521"/>
      <c r="AB39" s="521"/>
      <c r="AC39" s="521"/>
      <c r="AD39" s="521"/>
      <c r="AE39" s="521"/>
      <c r="AF39" s="526"/>
      <c r="AG39" s="526"/>
      <c r="AH39" s="526"/>
      <c r="AI39" s="529"/>
      <c r="AJ39" s="529"/>
      <c r="AK39" s="530"/>
      <c r="AL39" s="17"/>
      <c r="AM39" s="527"/>
      <c r="AN39" s="527"/>
      <c r="AO39" s="527"/>
      <c r="AP39" s="522"/>
      <c r="AQ39" s="522"/>
      <c r="AR39" s="522"/>
      <c r="AS39" s="522"/>
      <c r="AT39" s="522"/>
      <c r="AU39" s="522"/>
      <c r="AV39" s="522"/>
      <c r="AW39" s="522"/>
      <c r="AX39" s="522"/>
      <c r="AY39" s="522"/>
      <c r="AZ39" s="522"/>
      <c r="BA39" s="524"/>
    </row>
  </sheetData>
  <sheetProtection selectLockedCells="1" selectUnlockedCells="1"/>
  <mergeCells count="113">
    <mergeCell ref="AF28:AH30"/>
    <mergeCell ref="AI28:AK30"/>
    <mergeCell ref="AA32:AE32"/>
    <mergeCell ref="AF32:AH32"/>
    <mergeCell ref="AI32:AK32"/>
    <mergeCell ref="A31:B31"/>
    <mergeCell ref="C31:F31"/>
    <mergeCell ref="G31:I31"/>
    <mergeCell ref="J31:L31"/>
    <mergeCell ref="M31:O31"/>
    <mergeCell ref="AI31:AK31"/>
    <mergeCell ref="P31:R31"/>
    <mergeCell ref="S31:T31"/>
    <mergeCell ref="U31:V31"/>
    <mergeCell ref="W31:Y31"/>
    <mergeCell ref="AA31:AE31"/>
    <mergeCell ref="A28:B30"/>
    <mergeCell ref="C28:F30"/>
    <mergeCell ref="G28:I30"/>
    <mergeCell ref="J28:L30"/>
    <mergeCell ref="AA28:AE30"/>
    <mergeCell ref="S19:V19"/>
    <mergeCell ref="N19:R19"/>
    <mergeCell ref="W19:AA19"/>
    <mergeCell ref="S28:T30"/>
    <mergeCell ref="U28:V30"/>
    <mergeCell ref="W28:Y30"/>
    <mergeCell ref="G32:I32"/>
    <mergeCell ref="J32:L32"/>
    <mergeCell ref="M32:O32"/>
    <mergeCell ref="P32:R32"/>
    <mergeCell ref="U32:V32"/>
    <mergeCell ref="AW19:BA19"/>
    <mergeCell ref="A23:AU23"/>
    <mergeCell ref="A19:A20"/>
    <mergeCell ref="B19:E19"/>
    <mergeCell ref="F19:I19"/>
    <mergeCell ref="J19:M19"/>
    <mergeCell ref="AN19:AR19"/>
    <mergeCell ref="AB19:AE19"/>
    <mergeCell ref="AN10:BA10"/>
    <mergeCell ref="P14:AM14"/>
    <mergeCell ref="P13:AM13"/>
    <mergeCell ref="A17:BA17"/>
    <mergeCell ref="AN11:BA12"/>
    <mergeCell ref="W32:Y32"/>
    <mergeCell ref="AF19:AI19"/>
    <mergeCell ref="AJ19:AM19"/>
    <mergeCell ref="C32:F32"/>
    <mergeCell ref="AS19:AV19"/>
    <mergeCell ref="AN5:BA9"/>
    <mergeCell ref="P11:AM12"/>
    <mergeCell ref="P8:AM8"/>
    <mergeCell ref="P10:AK10"/>
    <mergeCell ref="AO13:BA13"/>
    <mergeCell ref="AP39:AW39"/>
    <mergeCell ref="AP38:AW38"/>
    <mergeCell ref="AM39:AO39"/>
    <mergeCell ref="Q39:S39"/>
    <mergeCell ref="S33:T33"/>
    <mergeCell ref="C39:F39"/>
    <mergeCell ref="AX38:BA38"/>
    <mergeCell ref="AX39:BA39"/>
    <mergeCell ref="N39:P39"/>
    <mergeCell ref="J39:M39"/>
    <mergeCell ref="AF38:AH39"/>
    <mergeCell ref="AM38:AO38"/>
    <mergeCell ref="G38:I38"/>
    <mergeCell ref="T39:V39"/>
    <mergeCell ref="AI38:AK39"/>
    <mergeCell ref="G39:I39"/>
    <mergeCell ref="T38:V38"/>
    <mergeCell ref="N38:P38"/>
    <mergeCell ref="W38:Y38"/>
    <mergeCell ref="AA38:AE39"/>
    <mergeCell ref="J38:M38"/>
    <mergeCell ref="Q38:S38"/>
    <mergeCell ref="C38:F38"/>
    <mergeCell ref="A39:B39"/>
    <mergeCell ref="A38:B38"/>
    <mergeCell ref="A5:O5"/>
    <mergeCell ref="P15:AM15"/>
    <mergeCell ref="A6:O6"/>
    <mergeCell ref="P9:AC9"/>
    <mergeCell ref="W39:Y39"/>
    <mergeCell ref="A8:O8"/>
    <mergeCell ref="A9:O9"/>
    <mergeCell ref="A3:O3"/>
    <mergeCell ref="AO2:BA4"/>
    <mergeCell ref="P2:AN2"/>
    <mergeCell ref="A2:O2"/>
    <mergeCell ref="A4:O4"/>
    <mergeCell ref="P4:AN4"/>
    <mergeCell ref="A33:B33"/>
    <mergeCell ref="C33:F33"/>
    <mergeCell ref="S22:BA22"/>
    <mergeCell ref="AX31:BA32"/>
    <mergeCell ref="AX28:BA30"/>
    <mergeCell ref="AF31:AH31"/>
    <mergeCell ref="A32:B32"/>
    <mergeCell ref="G33:I33"/>
    <mergeCell ref="J33:L33"/>
    <mergeCell ref="M28:O30"/>
    <mergeCell ref="M33:O33"/>
    <mergeCell ref="P33:R33"/>
    <mergeCell ref="AQ28:AW30"/>
    <mergeCell ref="AQ31:AW32"/>
    <mergeCell ref="AM28:AP30"/>
    <mergeCell ref="AM31:AP32"/>
    <mergeCell ref="S32:T32"/>
    <mergeCell ref="U33:V33"/>
    <mergeCell ref="W33:Y33"/>
    <mergeCell ref="P28:R30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8"/>
  <sheetViews>
    <sheetView tabSelected="1" view="pageBreakPreview" zoomScale="80" zoomScaleSheetLayoutView="80" zoomScalePageLayoutView="0" workbookViewId="0" topLeftCell="A55">
      <selection activeCell="V70" sqref="V70"/>
    </sheetView>
  </sheetViews>
  <sheetFormatPr defaultColWidth="9.00390625" defaultRowHeight="12.75"/>
  <cols>
    <col min="1" max="1" width="11.625" style="78" customWidth="1"/>
    <col min="2" max="2" width="65.37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customWidth="1"/>
    <col min="18" max="18" width="7.375" style="78" customWidth="1"/>
    <col min="19" max="19" width="1.75390625" style="79" customWidth="1"/>
    <col min="20" max="20" width="12.25390625" style="80" customWidth="1"/>
    <col min="21" max="16384" width="9.125" style="791" customWidth="1"/>
  </cols>
  <sheetData>
    <row r="1" spans="1:26" s="30" customFormat="1" ht="19.5" customHeight="1" thickBot="1">
      <c r="A1" s="688" t="s">
        <v>230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634" t="s">
        <v>13</v>
      </c>
      <c r="B2" s="694" t="s">
        <v>10</v>
      </c>
      <c r="C2" s="637" t="s">
        <v>86</v>
      </c>
      <c r="D2" s="638"/>
      <c r="E2" s="641" t="s">
        <v>74</v>
      </c>
      <c r="F2" s="642"/>
      <c r="G2" s="679" t="s">
        <v>20</v>
      </c>
      <c r="H2" s="637" t="s">
        <v>2</v>
      </c>
      <c r="I2" s="641"/>
      <c r="J2" s="641"/>
      <c r="K2" s="641"/>
      <c r="L2" s="641"/>
      <c r="M2" s="692" t="s">
        <v>58</v>
      </c>
      <c r="N2" s="641" t="s">
        <v>57</v>
      </c>
      <c r="O2" s="641"/>
      <c r="P2" s="642"/>
      <c r="Q2" s="615" t="s">
        <v>167</v>
      </c>
      <c r="R2" s="616"/>
      <c r="S2" s="616"/>
      <c r="T2" s="617"/>
      <c r="U2" s="31"/>
      <c r="V2" s="31"/>
      <c r="W2" s="31"/>
      <c r="X2" s="31"/>
      <c r="Y2" s="31"/>
      <c r="Z2" s="29"/>
    </row>
    <row r="3" spans="1:25" s="30" customFormat="1" ht="24.75" customHeight="1">
      <c r="A3" s="635"/>
      <c r="B3" s="695"/>
      <c r="C3" s="639"/>
      <c r="D3" s="640"/>
      <c r="E3" s="643"/>
      <c r="F3" s="644"/>
      <c r="G3" s="680"/>
      <c r="H3" s="682" t="s">
        <v>3</v>
      </c>
      <c r="I3" s="649" t="s">
        <v>4</v>
      </c>
      <c r="J3" s="649"/>
      <c r="K3" s="649"/>
      <c r="L3" s="649"/>
      <c r="M3" s="684"/>
      <c r="N3" s="643"/>
      <c r="O3" s="643"/>
      <c r="P3" s="644"/>
      <c r="Q3" s="618"/>
      <c r="R3" s="619"/>
      <c r="S3" s="619"/>
      <c r="T3" s="620"/>
      <c r="U3" s="31"/>
      <c r="V3" s="31"/>
      <c r="W3" s="31"/>
      <c r="X3" s="31"/>
      <c r="Y3" s="31"/>
    </row>
    <row r="4" spans="1:20" s="30" customFormat="1" ht="19.5" customHeight="1">
      <c r="A4" s="635"/>
      <c r="B4" s="695"/>
      <c r="C4" s="682" t="s">
        <v>5</v>
      </c>
      <c r="D4" s="684" t="s">
        <v>6</v>
      </c>
      <c r="E4" s="677" t="s">
        <v>75</v>
      </c>
      <c r="F4" s="686" t="s">
        <v>76</v>
      </c>
      <c r="G4" s="680"/>
      <c r="H4" s="682"/>
      <c r="I4" s="684" t="s">
        <v>1</v>
      </c>
      <c r="J4" s="684" t="s">
        <v>7</v>
      </c>
      <c r="K4" s="684" t="s">
        <v>8</v>
      </c>
      <c r="L4" s="684" t="s">
        <v>9</v>
      </c>
      <c r="M4" s="684"/>
      <c r="N4" s="649" t="s">
        <v>64</v>
      </c>
      <c r="O4" s="649"/>
      <c r="P4" s="693"/>
      <c r="Q4" s="689" t="s">
        <v>64</v>
      </c>
      <c r="R4" s="690"/>
      <c r="S4" s="691"/>
      <c r="T4" s="394" t="s">
        <v>138</v>
      </c>
    </row>
    <row r="5" spans="1:20" s="30" customFormat="1" ht="19.5" customHeight="1">
      <c r="A5" s="635"/>
      <c r="B5" s="695"/>
      <c r="C5" s="682"/>
      <c r="D5" s="684"/>
      <c r="E5" s="677"/>
      <c r="F5" s="686"/>
      <c r="G5" s="680"/>
      <c r="H5" s="682"/>
      <c r="I5" s="684"/>
      <c r="J5" s="684"/>
      <c r="K5" s="684"/>
      <c r="L5" s="684"/>
      <c r="M5" s="684"/>
      <c r="N5" s="49">
        <v>1</v>
      </c>
      <c r="O5" s="49">
        <v>2</v>
      </c>
      <c r="P5" s="50">
        <v>3</v>
      </c>
      <c r="Q5" s="51">
        <v>1</v>
      </c>
      <c r="R5" s="668">
        <v>2</v>
      </c>
      <c r="S5" s="669"/>
      <c r="T5" s="395">
        <v>3</v>
      </c>
    </row>
    <row r="6" spans="1:20" s="30" customFormat="1" ht="8.25" customHeight="1" hidden="1">
      <c r="A6" s="635"/>
      <c r="B6" s="695"/>
      <c r="C6" s="682"/>
      <c r="D6" s="684"/>
      <c r="E6" s="677"/>
      <c r="F6" s="686"/>
      <c r="G6" s="680"/>
      <c r="H6" s="682"/>
      <c r="I6" s="684"/>
      <c r="J6" s="684"/>
      <c r="K6" s="684"/>
      <c r="L6" s="684"/>
      <c r="M6" s="684"/>
      <c r="N6" s="52"/>
      <c r="O6" s="52"/>
      <c r="P6" s="53"/>
      <c r="Q6" s="54"/>
      <c r="R6" s="52"/>
      <c r="S6" s="55"/>
      <c r="T6" s="205"/>
    </row>
    <row r="7" spans="1:20" s="30" customFormat="1" ht="15.75" customHeight="1" thickBot="1">
      <c r="A7" s="636"/>
      <c r="B7" s="696"/>
      <c r="C7" s="683"/>
      <c r="D7" s="685"/>
      <c r="E7" s="678"/>
      <c r="F7" s="687"/>
      <c r="G7" s="681"/>
      <c r="H7" s="683"/>
      <c r="I7" s="685"/>
      <c r="J7" s="685"/>
      <c r="K7" s="685"/>
      <c r="L7" s="685"/>
      <c r="M7" s="685"/>
      <c r="N7" s="103">
        <v>18</v>
      </c>
      <c r="O7" s="103">
        <v>11</v>
      </c>
      <c r="P7" s="104">
        <v>11</v>
      </c>
      <c r="Q7" s="105"/>
      <c r="R7" s="670"/>
      <c r="S7" s="671"/>
      <c r="T7" s="396"/>
    </row>
    <row r="8" spans="1:20" s="30" customFormat="1" ht="19.5" customHeight="1" thickBot="1">
      <c r="A8" s="99">
        <v>1</v>
      </c>
      <c r="B8" s="346">
        <v>2</v>
      </c>
      <c r="C8" s="331">
        <v>3</v>
      </c>
      <c r="D8" s="100">
        <v>4</v>
      </c>
      <c r="E8" s="100">
        <v>5</v>
      </c>
      <c r="F8" s="330">
        <v>6</v>
      </c>
      <c r="G8" s="332">
        <v>7</v>
      </c>
      <c r="H8" s="331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672">
        <v>28</v>
      </c>
      <c r="S8" s="673"/>
      <c r="T8" s="102">
        <v>29</v>
      </c>
    </row>
    <row r="9" spans="1:34" s="32" customFormat="1" ht="19.5" customHeight="1" thickBot="1">
      <c r="A9" s="621" t="s">
        <v>112</v>
      </c>
      <c r="B9" s="622"/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3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7.25" customHeight="1" thickBot="1">
      <c r="A10" s="624" t="s">
        <v>173</v>
      </c>
      <c r="B10" s="625"/>
      <c r="C10" s="625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6"/>
      <c r="AA10" s="29"/>
      <c r="AB10" s="29"/>
      <c r="AC10" s="29"/>
      <c r="AD10" s="29"/>
      <c r="AE10" s="29"/>
      <c r="AF10" s="29"/>
      <c r="AG10" s="29"/>
      <c r="AH10" s="29"/>
    </row>
    <row r="11" spans="1:20" s="30" customFormat="1" ht="19.5" customHeight="1">
      <c r="A11" s="140" t="s">
        <v>116</v>
      </c>
      <c r="B11" s="308" t="s">
        <v>23</v>
      </c>
      <c r="C11" s="305"/>
      <c r="D11" s="57">
        <v>1</v>
      </c>
      <c r="E11" s="57"/>
      <c r="F11" s="333"/>
      <c r="G11" s="335">
        <v>3</v>
      </c>
      <c r="H11" s="119">
        <f>G11*30</f>
        <v>90</v>
      </c>
      <c r="I11" s="410">
        <v>4</v>
      </c>
      <c r="J11" s="37" t="s">
        <v>127</v>
      </c>
      <c r="K11" s="410"/>
      <c r="L11" s="410"/>
      <c r="M11" s="411">
        <f>H11-I11</f>
        <v>86</v>
      </c>
      <c r="N11" s="58">
        <f>G11/N7</f>
        <v>0.16666666666666666</v>
      </c>
      <c r="O11" s="58"/>
      <c r="P11" s="59"/>
      <c r="Q11" s="133" t="s">
        <v>127</v>
      </c>
      <c r="R11" s="705"/>
      <c r="S11" s="706"/>
      <c r="T11" s="243"/>
    </row>
    <row r="12" spans="1:20" s="30" customFormat="1" ht="19.5" customHeight="1">
      <c r="A12" s="140" t="s">
        <v>179</v>
      </c>
      <c r="B12" s="310" t="s">
        <v>100</v>
      </c>
      <c r="C12" s="126">
        <v>1</v>
      </c>
      <c r="D12" s="37"/>
      <c r="E12" s="37"/>
      <c r="F12" s="320"/>
      <c r="G12" s="336">
        <v>3</v>
      </c>
      <c r="H12" s="416">
        <f>G12*30</f>
        <v>90</v>
      </c>
      <c r="I12" s="131">
        <v>4</v>
      </c>
      <c r="J12" s="107" t="s">
        <v>127</v>
      </c>
      <c r="K12" s="131"/>
      <c r="L12" s="131"/>
      <c r="M12" s="412">
        <f>H12-I12</f>
        <v>86</v>
      </c>
      <c r="N12" s="58"/>
      <c r="O12" s="63"/>
      <c r="P12" s="64"/>
      <c r="Q12" s="45" t="s">
        <v>127</v>
      </c>
      <c r="R12" s="709"/>
      <c r="S12" s="710"/>
      <c r="T12" s="243"/>
    </row>
    <row r="13" spans="1:20" s="30" customFormat="1" ht="19.5" customHeight="1">
      <c r="A13" s="140" t="s">
        <v>180</v>
      </c>
      <c r="B13" s="407" t="s">
        <v>212</v>
      </c>
      <c r="C13" s="408"/>
      <c r="D13" s="409">
        <v>2</v>
      </c>
      <c r="E13" s="409"/>
      <c r="F13" s="321"/>
      <c r="G13" s="335">
        <v>3</v>
      </c>
      <c r="H13" s="119">
        <f>G13*30</f>
        <v>90</v>
      </c>
      <c r="I13" s="410">
        <v>4</v>
      </c>
      <c r="J13" s="37" t="s">
        <v>127</v>
      </c>
      <c r="K13" s="410"/>
      <c r="L13" s="410"/>
      <c r="M13" s="411">
        <f>H13-I13</f>
        <v>86</v>
      </c>
      <c r="N13" s="47"/>
      <c r="O13" s="47"/>
      <c r="P13" s="81"/>
      <c r="Q13" s="124"/>
      <c r="R13" s="674" t="s">
        <v>127</v>
      </c>
      <c r="S13" s="675"/>
      <c r="T13" s="243"/>
    </row>
    <row r="14" spans="1:20" s="30" customFormat="1" ht="19.5" customHeight="1" thickBot="1">
      <c r="A14" s="140" t="s">
        <v>181</v>
      </c>
      <c r="B14" s="307" t="s">
        <v>81</v>
      </c>
      <c r="C14" s="408"/>
      <c r="D14" s="409">
        <v>2</v>
      </c>
      <c r="E14" s="409"/>
      <c r="F14" s="321"/>
      <c r="G14" s="335">
        <v>3</v>
      </c>
      <c r="H14" s="119">
        <f>G14*30</f>
        <v>90</v>
      </c>
      <c r="I14" s="410">
        <v>4</v>
      </c>
      <c r="J14" s="37" t="s">
        <v>127</v>
      </c>
      <c r="K14" s="410"/>
      <c r="L14" s="410"/>
      <c r="M14" s="411">
        <f>H14-I14</f>
        <v>86</v>
      </c>
      <c r="N14" s="47"/>
      <c r="O14" s="47"/>
      <c r="P14" s="81"/>
      <c r="Q14" s="135"/>
      <c r="R14" s="674" t="s">
        <v>127</v>
      </c>
      <c r="S14" s="675"/>
      <c r="T14" s="243"/>
    </row>
    <row r="15" spans="1:20" s="30" customFormat="1" ht="19.5" customHeight="1" thickBot="1">
      <c r="A15" s="658" t="s">
        <v>177</v>
      </c>
      <c r="B15" s="659"/>
      <c r="C15" s="306"/>
      <c r="D15" s="151"/>
      <c r="E15" s="151"/>
      <c r="F15" s="334"/>
      <c r="G15" s="337">
        <f>G13+G14+G11+G12</f>
        <v>12</v>
      </c>
      <c r="H15" s="299">
        <f>H13+H14+H11+H12</f>
        <v>360</v>
      </c>
      <c r="I15" s="328">
        <f>I13+I14+I11+I12</f>
        <v>16</v>
      </c>
      <c r="J15" s="328"/>
      <c r="K15" s="328"/>
      <c r="L15" s="328"/>
      <c r="M15" s="329">
        <f>M13+M14+M11+M12</f>
        <v>344</v>
      </c>
      <c r="N15" s="182" t="e">
        <f>SUM(#REF!)</f>
        <v>#REF!</v>
      </c>
      <c r="O15" s="183" t="e">
        <f>SUM(#REF!)</f>
        <v>#REF!</v>
      </c>
      <c r="P15" s="184" t="e">
        <f>SUM(#REF!)</f>
        <v>#REF!</v>
      </c>
      <c r="Q15" s="288" t="s">
        <v>145</v>
      </c>
      <c r="R15" s="701" t="s">
        <v>145</v>
      </c>
      <c r="S15" s="702"/>
      <c r="T15" s="413"/>
    </row>
    <row r="16" spans="1:20" s="30" customFormat="1" ht="19.5" customHeight="1" thickBot="1">
      <c r="A16" s="627" t="s">
        <v>175</v>
      </c>
      <c r="B16" s="628"/>
      <c r="C16" s="628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9"/>
    </row>
    <row r="17" spans="1:20" s="30" customFormat="1" ht="21" customHeight="1">
      <c r="A17" s="127" t="s">
        <v>77</v>
      </c>
      <c r="B17" s="341" t="s">
        <v>48</v>
      </c>
      <c r="C17" s="126"/>
      <c r="D17" s="37">
        <v>1</v>
      </c>
      <c r="E17" s="37"/>
      <c r="F17" s="321"/>
      <c r="G17" s="339">
        <v>3.5</v>
      </c>
      <c r="H17" s="125">
        <f aca="true" t="shared" si="0" ref="H17:H22">G17*30</f>
        <v>105</v>
      </c>
      <c r="I17" s="113">
        <v>12</v>
      </c>
      <c r="J17" s="37" t="s">
        <v>145</v>
      </c>
      <c r="K17" s="410"/>
      <c r="L17" s="410" t="s">
        <v>151</v>
      </c>
      <c r="M17" s="37">
        <f aca="true" t="shared" si="1" ref="M17:M22">H17-I17</f>
        <v>93</v>
      </c>
      <c r="N17" s="63"/>
      <c r="O17" s="63">
        <f>G17/11</f>
        <v>0.3181818181818182</v>
      </c>
      <c r="P17" s="64"/>
      <c r="Q17" s="353" t="s">
        <v>128</v>
      </c>
      <c r="R17" s="703"/>
      <c r="S17" s="704"/>
      <c r="T17" s="391"/>
    </row>
    <row r="18" spans="1:20" s="32" customFormat="1" ht="19.5" customHeight="1">
      <c r="A18" s="127" t="s">
        <v>84</v>
      </c>
      <c r="B18" s="310" t="s">
        <v>216</v>
      </c>
      <c r="C18" s="126">
        <v>1</v>
      </c>
      <c r="D18" s="37"/>
      <c r="E18" s="37"/>
      <c r="F18" s="320"/>
      <c r="G18" s="339">
        <v>3.5</v>
      </c>
      <c r="H18" s="125">
        <f t="shared" si="0"/>
        <v>105</v>
      </c>
      <c r="I18" s="113">
        <v>12</v>
      </c>
      <c r="J18" s="37" t="s">
        <v>145</v>
      </c>
      <c r="K18" s="410"/>
      <c r="L18" s="410" t="s">
        <v>151</v>
      </c>
      <c r="M18" s="37">
        <f t="shared" si="1"/>
        <v>93</v>
      </c>
      <c r="N18" s="63"/>
      <c r="O18" s="63">
        <f>G18/11</f>
        <v>0.3181818181818182</v>
      </c>
      <c r="P18" s="64"/>
      <c r="Q18" s="353" t="s">
        <v>128</v>
      </c>
      <c r="R18" s="713"/>
      <c r="S18" s="714"/>
      <c r="T18" s="243"/>
    </row>
    <row r="19" spans="1:20" s="32" customFormat="1" ht="19.5" customHeight="1">
      <c r="A19" s="127" t="s">
        <v>85</v>
      </c>
      <c r="B19" s="310" t="s">
        <v>17</v>
      </c>
      <c r="C19" s="126">
        <v>1</v>
      </c>
      <c r="D19" s="37"/>
      <c r="E19" s="37"/>
      <c r="F19" s="65"/>
      <c r="G19" s="336">
        <v>5.5</v>
      </c>
      <c r="H19" s="125">
        <f t="shared" si="0"/>
        <v>165</v>
      </c>
      <c r="I19" s="57">
        <v>16</v>
      </c>
      <c r="J19" s="441">
        <v>43929</v>
      </c>
      <c r="K19" s="57"/>
      <c r="L19" s="57" t="s">
        <v>151</v>
      </c>
      <c r="M19" s="57">
        <f t="shared" si="1"/>
        <v>149</v>
      </c>
      <c r="N19" s="58">
        <f>G19/N7</f>
        <v>0.3055555555555556</v>
      </c>
      <c r="O19" s="58"/>
      <c r="P19" s="59"/>
      <c r="Q19" s="140" t="s">
        <v>243</v>
      </c>
      <c r="R19" s="705"/>
      <c r="S19" s="706"/>
      <c r="T19" s="243"/>
    </row>
    <row r="20" spans="1:20" s="32" customFormat="1" ht="19.5" customHeight="1">
      <c r="A20" s="127" t="s">
        <v>124</v>
      </c>
      <c r="B20" s="310" t="s">
        <v>121</v>
      </c>
      <c r="C20" s="126"/>
      <c r="D20" s="37"/>
      <c r="E20" s="37">
        <v>1</v>
      </c>
      <c r="F20" s="65"/>
      <c r="G20" s="336">
        <v>1</v>
      </c>
      <c r="H20" s="416">
        <f t="shared" si="0"/>
        <v>30</v>
      </c>
      <c r="I20" s="57">
        <v>4</v>
      </c>
      <c r="J20" s="57"/>
      <c r="K20" s="57"/>
      <c r="L20" s="57" t="s">
        <v>127</v>
      </c>
      <c r="M20" s="57">
        <f t="shared" si="1"/>
        <v>26</v>
      </c>
      <c r="N20" s="58"/>
      <c r="O20" s="58">
        <f>G20/11</f>
        <v>0.09090909090909091</v>
      </c>
      <c r="P20" s="59"/>
      <c r="Q20" s="60" t="s">
        <v>127</v>
      </c>
      <c r="R20" s="705"/>
      <c r="S20" s="706"/>
      <c r="T20" s="243"/>
    </row>
    <row r="21" spans="1:34" s="30" customFormat="1" ht="19.5" customHeight="1">
      <c r="A21" s="139" t="s">
        <v>184</v>
      </c>
      <c r="B21" s="407" t="s">
        <v>215</v>
      </c>
      <c r="C21" s="126">
        <v>2</v>
      </c>
      <c r="D21" s="37"/>
      <c r="E21" s="37"/>
      <c r="F21" s="81"/>
      <c r="G21" s="339">
        <v>3.5</v>
      </c>
      <c r="H21" s="125">
        <f t="shared" si="0"/>
        <v>105</v>
      </c>
      <c r="I21" s="113">
        <v>12</v>
      </c>
      <c r="J21" s="113" t="s">
        <v>145</v>
      </c>
      <c r="K21" s="417"/>
      <c r="L21" s="417" t="s">
        <v>151</v>
      </c>
      <c r="M21" s="113">
        <f t="shared" si="1"/>
        <v>93</v>
      </c>
      <c r="N21" s="418"/>
      <c r="O21" s="418">
        <f>G21/11</f>
        <v>0.3181818181818182</v>
      </c>
      <c r="P21" s="419"/>
      <c r="Q21" s="353"/>
      <c r="R21" s="711" t="s">
        <v>128</v>
      </c>
      <c r="S21" s="712"/>
      <c r="T21" s="349"/>
      <c r="U21" s="34"/>
      <c r="V21" s="34"/>
      <c r="W21" s="34"/>
      <c r="X21" s="34"/>
      <c r="Y21" s="34"/>
      <c r="Z21" s="34"/>
      <c r="AA21" s="35"/>
      <c r="AB21" s="35"/>
      <c r="AC21" s="35"/>
      <c r="AD21" s="34"/>
      <c r="AE21" s="34"/>
      <c r="AF21" s="34"/>
      <c r="AG21" s="29"/>
      <c r="AH21" s="29"/>
    </row>
    <row r="22" spans="1:20" s="30" customFormat="1" ht="19.5" customHeight="1" thickBot="1">
      <c r="A22" s="140" t="s">
        <v>185</v>
      </c>
      <c r="B22" s="400" t="s">
        <v>19</v>
      </c>
      <c r="C22" s="305">
        <v>2</v>
      </c>
      <c r="D22" s="57"/>
      <c r="E22" s="57"/>
      <c r="F22" s="333"/>
      <c r="G22" s="401">
        <v>5.5</v>
      </c>
      <c r="H22" s="73">
        <f t="shared" si="0"/>
        <v>165</v>
      </c>
      <c r="I22" s="57">
        <v>12</v>
      </c>
      <c r="J22" s="57" t="s">
        <v>145</v>
      </c>
      <c r="K22" s="57"/>
      <c r="L22" s="57" t="s">
        <v>127</v>
      </c>
      <c r="M22" s="411">
        <f t="shared" si="1"/>
        <v>153</v>
      </c>
      <c r="N22" s="58">
        <f>G22/N7</f>
        <v>0.3055555555555556</v>
      </c>
      <c r="O22" s="58"/>
      <c r="P22" s="402"/>
      <c r="Q22" s="124"/>
      <c r="R22" s="707" t="s">
        <v>128</v>
      </c>
      <c r="S22" s="708"/>
      <c r="T22" s="243"/>
    </row>
    <row r="23" spans="1:20" s="30" customFormat="1" ht="19.5" customHeight="1" thickBot="1">
      <c r="A23" s="658" t="s">
        <v>135</v>
      </c>
      <c r="B23" s="659"/>
      <c r="C23" s="311"/>
      <c r="D23" s="111"/>
      <c r="E23" s="111"/>
      <c r="F23" s="319"/>
      <c r="G23" s="340">
        <f>G17+G18+G19+G20+G21+G22</f>
        <v>22.5</v>
      </c>
      <c r="H23" s="299">
        <f>G23*30</f>
        <v>675</v>
      </c>
      <c r="I23" s="328">
        <f>I17+I18+I19+I20</f>
        <v>44</v>
      </c>
      <c r="J23" s="328"/>
      <c r="K23" s="328"/>
      <c r="L23" s="328"/>
      <c r="M23" s="329">
        <f>M17+M18+M19+M20</f>
        <v>361</v>
      </c>
      <c r="N23" s="358">
        <f>SUM(N17:N22)</f>
        <v>0.6111111111111112</v>
      </c>
      <c r="O23" s="359">
        <f>SUM(O17:O22)</f>
        <v>1.0454545454545454</v>
      </c>
      <c r="P23" s="360">
        <f>SUM(P17:P22)</f>
        <v>0</v>
      </c>
      <c r="Q23" s="288" t="s">
        <v>242</v>
      </c>
      <c r="R23" s="701" t="s">
        <v>146</v>
      </c>
      <c r="S23" s="702"/>
      <c r="T23" s="245"/>
    </row>
    <row r="24" spans="1:20" s="30" customFormat="1" ht="17.25" customHeight="1" thickBot="1">
      <c r="A24" s="697" t="s">
        <v>203</v>
      </c>
      <c r="B24" s="698"/>
      <c r="C24" s="699"/>
      <c r="D24" s="699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699"/>
      <c r="P24" s="699"/>
      <c r="Q24" s="699"/>
      <c r="R24" s="699"/>
      <c r="S24" s="699"/>
      <c r="T24" s="700"/>
    </row>
    <row r="25" spans="1:20" s="30" customFormat="1" ht="19.5" customHeight="1" thickBot="1">
      <c r="A25" s="312" t="s">
        <v>240</v>
      </c>
      <c r="B25" s="432" t="s">
        <v>218</v>
      </c>
      <c r="C25" s="433"/>
      <c r="D25" s="383">
        <v>3</v>
      </c>
      <c r="E25" s="383"/>
      <c r="F25" s="431"/>
      <c r="G25" s="434">
        <v>4.5</v>
      </c>
      <c r="H25" s="201">
        <f>G25*30</f>
        <v>135</v>
      </c>
      <c r="I25" s="435"/>
      <c r="J25" s="435"/>
      <c r="K25" s="435"/>
      <c r="L25" s="435"/>
      <c r="M25" s="436"/>
      <c r="N25" s="437"/>
      <c r="O25" s="438"/>
      <c r="P25" s="439"/>
      <c r="Q25" s="232"/>
      <c r="R25" s="730"/>
      <c r="S25" s="731"/>
      <c r="T25" s="239"/>
    </row>
    <row r="26" spans="1:20" s="30" customFormat="1" ht="19.5" customHeight="1" thickBot="1">
      <c r="A26" s="645" t="s">
        <v>205</v>
      </c>
      <c r="B26" s="646"/>
      <c r="C26" s="306"/>
      <c r="D26" s="151"/>
      <c r="E26" s="151"/>
      <c r="F26" s="175"/>
      <c r="G26" s="406">
        <f>G25</f>
        <v>4.5</v>
      </c>
      <c r="H26" s="134">
        <f>H25</f>
        <v>135</v>
      </c>
      <c r="I26" s="152"/>
      <c r="J26" s="152"/>
      <c r="K26" s="152"/>
      <c r="L26" s="152"/>
      <c r="M26" s="153"/>
      <c r="N26" s="154"/>
      <c r="O26" s="155"/>
      <c r="P26" s="156"/>
      <c r="Q26" s="234"/>
      <c r="R26" s="732"/>
      <c r="S26" s="733"/>
      <c r="T26" s="245"/>
    </row>
    <row r="27" spans="1:20" s="33" customFormat="1" ht="16.5" customHeight="1" thickBot="1">
      <c r="A27" s="624" t="s">
        <v>217</v>
      </c>
      <c r="B27" s="625"/>
      <c r="C27" s="625"/>
      <c r="D27" s="625"/>
      <c r="E27" s="625"/>
      <c r="F27" s="625"/>
      <c r="G27" s="625"/>
      <c r="H27" s="676"/>
      <c r="I27" s="676"/>
      <c r="J27" s="676"/>
      <c r="K27" s="676"/>
      <c r="L27" s="676"/>
      <c r="M27" s="676"/>
      <c r="N27" s="625"/>
      <c r="O27" s="625"/>
      <c r="P27" s="625"/>
      <c r="Q27" s="625"/>
      <c r="R27" s="625"/>
      <c r="S27" s="625"/>
      <c r="T27" s="626"/>
    </row>
    <row r="28" spans="1:20" s="30" customFormat="1" ht="19.5" customHeight="1" thickBot="1">
      <c r="A28" s="314" t="s">
        <v>204</v>
      </c>
      <c r="B28" s="316" t="s">
        <v>219</v>
      </c>
      <c r="C28" s="315">
        <v>3</v>
      </c>
      <c r="D28" s="137"/>
      <c r="E28" s="137"/>
      <c r="F28" s="373"/>
      <c r="G28" s="376">
        <v>25.5</v>
      </c>
      <c r="H28" s="424">
        <f>G28*30</f>
        <v>765</v>
      </c>
      <c r="I28" s="425"/>
      <c r="J28" s="425"/>
      <c r="K28" s="425"/>
      <c r="L28" s="425"/>
      <c r="M28" s="426"/>
      <c r="N28" s="148"/>
      <c r="O28" s="149"/>
      <c r="P28" s="150"/>
      <c r="Q28" s="234"/>
      <c r="R28" s="732"/>
      <c r="S28" s="733"/>
      <c r="T28" s="245"/>
    </row>
    <row r="29" spans="1:20" s="30" customFormat="1" ht="19.5" customHeight="1" thickBot="1">
      <c r="A29" s="645" t="s">
        <v>206</v>
      </c>
      <c r="B29" s="646"/>
      <c r="C29" s="317"/>
      <c r="D29" s="160"/>
      <c r="E29" s="160"/>
      <c r="F29" s="374"/>
      <c r="G29" s="377">
        <f>G28</f>
        <v>25.5</v>
      </c>
      <c r="H29" s="423">
        <f>H28</f>
        <v>765</v>
      </c>
      <c r="I29" s="420"/>
      <c r="J29" s="421"/>
      <c r="K29" s="421"/>
      <c r="L29" s="421"/>
      <c r="M29" s="422"/>
      <c r="N29" s="161" t="e">
        <f>SUM(N53:N63)</f>
        <v>#REF!</v>
      </c>
      <c r="O29" s="68" t="e">
        <f>SUM(O53:O63)</f>
        <v>#REF!</v>
      </c>
      <c r="P29" s="69" t="e">
        <f>SUM(P53:P63)</f>
        <v>#REF!</v>
      </c>
      <c r="Q29" s="233"/>
      <c r="R29" s="652"/>
      <c r="S29" s="653"/>
      <c r="T29" s="397"/>
    </row>
    <row r="30" spans="1:20" s="30" customFormat="1" ht="19.5" customHeight="1" thickBot="1">
      <c r="A30" s="630" t="s">
        <v>108</v>
      </c>
      <c r="B30" s="633"/>
      <c r="C30" s="306"/>
      <c r="D30" s="151"/>
      <c r="E30" s="151"/>
      <c r="F30" s="175"/>
      <c r="G30" s="337">
        <f>G23+G15+G26+G29</f>
        <v>64.5</v>
      </c>
      <c r="H30" s="375">
        <f>G30*30</f>
        <v>1935</v>
      </c>
      <c r="I30" s="328">
        <f>I23+I15</f>
        <v>60</v>
      </c>
      <c r="J30" s="328"/>
      <c r="K30" s="328"/>
      <c r="L30" s="328"/>
      <c r="M30" s="329">
        <f>M23+M15</f>
        <v>705</v>
      </c>
      <c r="N30" s="209" t="e">
        <f>N23+N15</f>
        <v>#REF!</v>
      </c>
      <c r="O30" s="208" t="e">
        <f>O23+O15</f>
        <v>#REF!</v>
      </c>
      <c r="P30" s="208" t="e">
        <f>P23+P15</f>
        <v>#REF!</v>
      </c>
      <c r="Q30" s="288" t="s">
        <v>244</v>
      </c>
      <c r="R30" s="701" t="s">
        <v>245</v>
      </c>
      <c r="S30" s="702"/>
      <c r="T30" s="245"/>
    </row>
    <row r="31" spans="1:20" s="30" customFormat="1" ht="19.5" customHeight="1" thickBot="1">
      <c r="A31" s="630" t="s">
        <v>83</v>
      </c>
      <c r="B31" s="631"/>
      <c r="C31" s="631"/>
      <c r="D31" s="631"/>
      <c r="E31" s="631"/>
      <c r="F31" s="631"/>
      <c r="G31" s="631"/>
      <c r="H31" s="632"/>
      <c r="I31" s="632"/>
      <c r="J31" s="632"/>
      <c r="K31" s="632"/>
      <c r="L31" s="632"/>
      <c r="M31" s="632"/>
      <c r="N31" s="631"/>
      <c r="O31" s="631"/>
      <c r="P31" s="631"/>
      <c r="Q31" s="631"/>
      <c r="R31" s="631"/>
      <c r="S31" s="631"/>
      <c r="T31" s="633"/>
    </row>
    <row r="32" spans="1:34" s="30" customFormat="1" ht="16.5" customHeight="1" thickBot="1">
      <c r="A32" s="630" t="s">
        <v>174</v>
      </c>
      <c r="B32" s="631"/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  <c r="S32" s="631"/>
      <c r="T32" s="633"/>
      <c r="AA32" s="29"/>
      <c r="AB32" s="29"/>
      <c r="AC32" s="29"/>
      <c r="AD32" s="29"/>
      <c r="AE32" s="29"/>
      <c r="AF32" s="29"/>
      <c r="AG32" s="29"/>
      <c r="AH32" s="29"/>
    </row>
    <row r="33" spans="1:34" s="30" customFormat="1" ht="19.5" customHeight="1">
      <c r="A33" s="647" t="s">
        <v>194</v>
      </c>
      <c r="B33" s="648"/>
      <c r="C33" s="126"/>
      <c r="D33" s="37">
        <v>1</v>
      </c>
      <c r="E33" s="37"/>
      <c r="F33" s="81"/>
      <c r="G33" s="347">
        <v>4.5</v>
      </c>
      <c r="H33" s="201">
        <f>G33*30</f>
        <v>135</v>
      </c>
      <c r="I33" s="383">
        <v>4</v>
      </c>
      <c r="J33" s="383"/>
      <c r="K33" s="383"/>
      <c r="L33" s="384" t="s">
        <v>127</v>
      </c>
      <c r="M33" s="385">
        <f>H33-I33</f>
        <v>131</v>
      </c>
      <c r="N33" s="126"/>
      <c r="O33" s="65"/>
      <c r="P33" s="380"/>
      <c r="Q33" s="201" t="s">
        <v>127</v>
      </c>
      <c r="R33" s="715"/>
      <c r="S33" s="716"/>
      <c r="T33" s="236"/>
      <c r="U33" s="34"/>
      <c r="V33" s="34"/>
      <c r="W33" s="34"/>
      <c r="X33" s="34"/>
      <c r="Y33" s="34"/>
      <c r="Z33" s="34"/>
      <c r="AA33" s="35"/>
      <c r="AB33" s="35"/>
      <c r="AC33" s="35"/>
      <c r="AD33" s="34"/>
      <c r="AE33" s="34"/>
      <c r="AF33" s="34"/>
      <c r="AG33" s="29"/>
      <c r="AH33" s="29"/>
    </row>
    <row r="34" spans="1:34" s="30" customFormat="1" ht="19.5" customHeight="1" thickBot="1">
      <c r="A34" s="664" t="s">
        <v>192</v>
      </c>
      <c r="B34" s="665"/>
      <c r="C34" s="126"/>
      <c r="D34" s="37">
        <v>2</v>
      </c>
      <c r="E34" s="37"/>
      <c r="F34" s="81"/>
      <c r="G34" s="336">
        <v>4.5</v>
      </c>
      <c r="H34" s="73">
        <f>G34*30</f>
        <v>135</v>
      </c>
      <c r="I34" s="37">
        <v>4</v>
      </c>
      <c r="J34" s="37"/>
      <c r="K34" s="37"/>
      <c r="L34" s="302" t="s">
        <v>127</v>
      </c>
      <c r="M34" s="386">
        <f>H34-I34</f>
        <v>131</v>
      </c>
      <c r="N34" s="126"/>
      <c r="O34" s="65"/>
      <c r="P34" s="381"/>
      <c r="Q34" s="73"/>
      <c r="R34" s="666" t="s">
        <v>127</v>
      </c>
      <c r="S34" s="667"/>
      <c r="T34" s="237"/>
      <c r="U34" s="34"/>
      <c r="V34" s="34"/>
      <c r="W34" s="34"/>
      <c r="X34" s="34"/>
      <c r="Y34" s="34"/>
      <c r="Z34" s="34"/>
      <c r="AA34" s="35"/>
      <c r="AB34" s="35"/>
      <c r="AC34" s="35"/>
      <c r="AD34" s="34"/>
      <c r="AE34" s="34"/>
      <c r="AF34" s="34"/>
      <c r="AG34" s="29"/>
      <c r="AH34" s="29"/>
    </row>
    <row r="35" spans="1:34" s="30" customFormat="1" ht="19.5" customHeight="1" hidden="1" thickBot="1">
      <c r="A35" s="650" t="s">
        <v>190</v>
      </c>
      <c r="B35" s="651"/>
      <c r="C35" s="119"/>
      <c r="D35" s="113"/>
      <c r="E35" s="113"/>
      <c r="F35" s="115"/>
      <c r="G35" s="348"/>
      <c r="H35" s="200"/>
      <c r="I35" s="113"/>
      <c r="J35" s="113"/>
      <c r="K35" s="113"/>
      <c r="L35" s="322"/>
      <c r="M35" s="387"/>
      <c r="N35" s="119"/>
      <c r="O35" s="189"/>
      <c r="P35" s="382"/>
      <c r="Q35" s="324"/>
      <c r="R35" s="726"/>
      <c r="S35" s="727"/>
      <c r="T35" s="325"/>
      <c r="U35" s="34"/>
      <c r="V35" s="34"/>
      <c r="W35" s="34"/>
      <c r="X35" s="34"/>
      <c r="Y35" s="34"/>
      <c r="Z35" s="34"/>
      <c r="AA35" s="35"/>
      <c r="AB35" s="35"/>
      <c r="AC35" s="35"/>
      <c r="AD35" s="34"/>
      <c r="AE35" s="34"/>
      <c r="AF35" s="34"/>
      <c r="AG35" s="29"/>
      <c r="AH35" s="29"/>
    </row>
    <row r="36" spans="1:20" s="30" customFormat="1" ht="19.5" customHeight="1" thickBot="1">
      <c r="A36" s="658" t="s">
        <v>193</v>
      </c>
      <c r="B36" s="659"/>
      <c r="C36" s="311"/>
      <c r="D36" s="111"/>
      <c r="E36" s="111"/>
      <c r="F36" s="319"/>
      <c r="G36" s="340">
        <f>G33+G34</f>
        <v>9</v>
      </c>
      <c r="H36" s="299">
        <f>H33+H34</f>
        <v>270</v>
      </c>
      <c r="I36" s="328">
        <f>I33+I34</f>
        <v>8</v>
      </c>
      <c r="J36" s="328"/>
      <c r="K36" s="328"/>
      <c r="L36" s="328"/>
      <c r="M36" s="329">
        <f>M33+M34</f>
        <v>262</v>
      </c>
      <c r="N36" s="358">
        <f>SUM(N33:N35)</f>
        <v>0</v>
      </c>
      <c r="O36" s="360">
        <f>SUM(O33:O35)</f>
        <v>0</v>
      </c>
      <c r="P36" s="393">
        <f>SUM(P33:P35)</f>
        <v>0</v>
      </c>
      <c r="Q36" s="288" t="s">
        <v>127</v>
      </c>
      <c r="R36" s="701" t="s">
        <v>127</v>
      </c>
      <c r="S36" s="702"/>
      <c r="T36" s="245"/>
    </row>
    <row r="37" spans="1:20" ht="15.75">
      <c r="A37" s="140" t="s">
        <v>184</v>
      </c>
      <c r="B37" s="304" t="s">
        <v>213</v>
      </c>
      <c r="C37" s="126"/>
      <c r="D37" s="37">
        <v>2</v>
      </c>
      <c r="E37" s="37"/>
      <c r="F37" s="81"/>
      <c r="G37" s="336">
        <v>4.5</v>
      </c>
      <c r="H37" s="126">
        <f aca="true" t="shared" si="2" ref="H37:H44">G37*30</f>
        <v>135</v>
      </c>
      <c r="I37" s="37">
        <v>4</v>
      </c>
      <c r="J37" s="37"/>
      <c r="K37" s="37"/>
      <c r="L37" s="302" t="s">
        <v>127</v>
      </c>
      <c r="M37" s="203">
        <f aca="true" t="shared" si="3" ref="M37:M44">H37-I37</f>
        <v>131</v>
      </c>
      <c r="N37" s="37"/>
      <c r="O37" s="37"/>
      <c r="P37" s="65"/>
      <c r="Q37" s="73"/>
      <c r="R37" s="666" t="s">
        <v>127</v>
      </c>
      <c r="S37" s="667"/>
      <c r="T37" s="237"/>
    </row>
    <row r="38" spans="1:20" ht="15.75">
      <c r="A38" s="140" t="s">
        <v>185</v>
      </c>
      <c r="B38" s="304" t="s">
        <v>23</v>
      </c>
      <c r="C38" s="126"/>
      <c r="D38" s="37">
        <v>2</v>
      </c>
      <c r="E38" s="37"/>
      <c r="F38" s="81"/>
      <c r="G38" s="336">
        <v>4.5</v>
      </c>
      <c r="H38" s="126">
        <f t="shared" si="2"/>
        <v>135</v>
      </c>
      <c r="I38" s="37">
        <v>4</v>
      </c>
      <c r="J38" s="37"/>
      <c r="K38" s="37"/>
      <c r="L38" s="302" t="s">
        <v>127</v>
      </c>
      <c r="M38" s="203">
        <f t="shared" si="3"/>
        <v>131</v>
      </c>
      <c r="N38" s="37"/>
      <c r="O38" s="37"/>
      <c r="P38" s="65"/>
      <c r="Q38" s="73"/>
      <c r="R38" s="666" t="s">
        <v>127</v>
      </c>
      <c r="S38" s="667"/>
      <c r="T38" s="237"/>
    </row>
    <row r="39" spans="1:34" s="30" customFormat="1" ht="19.5" customHeight="1">
      <c r="A39" s="140" t="s">
        <v>186</v>
      </c>
      <c r="B39" s="304" t="s">
        <v>22</v>
      </c>
      <c r="C39" s="126"/>
      <c r="D39" s="37">
        <v>2</v>
      </c>
      <c r="E39" s="37"/>
      <c r="F39" s="81"/>
      <c r="G39" s="336">
        <v>4.5</v>
      </c>
      <c r="H39" s="126">
        <f t="shared" si="2"/>
        <v>135</v>
      </c>
      <c r="I39" s="37">
        <v>4</v>
      </c>
      <c r="J39" s="37"/>
      <c r="K39" s="37"/>
      <c r="L39" s="302" t="s">
        <v>127</v>
      </c>
      <c r="M39" s="203">
        <f t="shared" si="3"/>
        <v>131</v>
      </c>
      <c r="N39" s="37"/>
      <c r="O39" s="37"/>
      <c r="P39" s="65"/>
      <c r="Q39" s="73"/>
      <c r="R39" s="666" t="s">
        <v>127</v>
      </c>
      <c r="S39" s="667"/>
      <c r="T39" s="237"/>
      <c r="U39" s="34"/>
      <c r="V39" s="34"/>
      <c r="W39" s="34"/>
      <c r="X39" s="34"/>
      <c r="Y39" s="34"/>
      <c r="Z39" s="34"/>
      <c r="AA39" s="35"/>
      <c r="AB39" s="35"/>
      <c r="AC39" s="35"/>
      <c r="AD39" s="34"/>
      <c r="AE39" s="34"/>
      <c r="AF39" s="34"/>
      <c r="AG39" s="29"/>
      <c r="AH39" s="29"/>
    </row>
    <row r="40" spans="1:34" s="30" customFormat="1" ht="19.5" customHeight="1" hidden="1" thickBot="1">
      <c r="A40" s="140" t="s">
        <v>187</v>
      </c>
      <c r="B40" s="327"/>
      <c r="C40" s="119"/>
      <c r="D40" s="113"/>
      <c r="E40" s="113"/>
      <c r="F40" s="115"/>
      <c r="G40" s="336">
        <v>4.5</v>
      </c>
      <c r="H40" s="126">
        <f t="shared" si="2"/>
        <v>135</v>
      </c>
      <c r="I40" s="37">
        <v>4</v>
      </c>
      <c r="J40" s="37"/>
      <c r="K40" s="37"/>
      <c r="L40" s="302" t="s">
        <v>127</v>
      </c>
      <c r="M40" s="203">
        <f t="shared" si="3"/>
        <v>131</v>
      </c>
      <c r="N40" s="113"/>
      <c r="O40" s="113"/>
      <c r="P40" s="189"/>
      <c r="Q40" s="324"/>
      <c r="R40" s="666" t="s">
        <v>127</v>
      </c>
      <c r="S40" s="667"/>
      <c r="T40" s="325"/>
      <c r="U40" s="34"/>
      <c r="V40" s="34"/>
      <c r="W40" s="34"/>
      <c r="X40" s="34"/>
      <c r="Y40" s="34"/>
      <c r="Z40" s="34"/>
      <c r="AA40" s="35"/>
      <c r="AB40" s="35"/>
      <c r="AC40" s="35"/>
      <c r="AD40" s="34"/>
      <c r="AE40" s="34"/>
      <c r="AF40" s="34"/>
      <c r="AG40" s="29"/>
      <c r="AH40" s="29"/>
    </row>
    <row r="41" spans="1:34" s="30" customFormat="1" ht="19.5" customHeight="1">
      <c r="A41" s="140"/>
      <c r="B41" s="405" t="s">
        <v>214</v>
      </c>
      <c r="C41" s="119"/>
      <c r="D41" s="113"/>
      <c r="E41" s="113"/>
      <c r="F41" s="115"/>
      <c r="G41" s="336">
        <v>4.5</v>
      </c>
      <c r="H41" s="126">
        <f t="shared" si="2"/>
        <v>135</v>
      </c>
      <c r="I41" s="37">
        <v>4</v>
      </c>
      <c r="J41" s="37"/>
      <c r="K41" s="37"/>
      <c r="L41" s="302" t="s">
        <v>127</v>
      </c>
      <c r="M41" s="203">
        <f t="shared" si="3"/>
        <v>131</v>
      </c>
      <c r="N41" s="113"/>
      <c r="O41" s="113"/>
      <c r="P41" s="189"/>
      <c r="Q41" s="200"/>
      <c r="R41" s="666" t="s">
        <v>127</v>
      </c>
      <c r="S41" s="667"/>
      <c r="T41" s="349"/>
      <c r="U41" s="34"/>
      <c r="V41" s="34"/>
      <c r="W41" s="34"/>
      <c r="X41" s="34"/>
      <c r="Y41" s="34"/>
      <c r="Z41" s="34"/>
      <c r="AA41" s="35"/>
      <c r="AB41" s="35"/>
      <c r="AC41" s="35"/>
      <c r="AD41" s="34"/>
      <c r="AE41" s="34"/>
      <c r="AF41" s="34"/>
      <c r="AG41" s="29"/>
      <c r="AH41" s="29"/>
    </row>
    <row r="42" spans="1:34" s="30" customFormat="1" ht="19.5" customHeight="1">
      <c r="A42" s="140" t="s">
        <v>187</v>
      </c>
      <c r="B42" s="350" t="s">
        <v>47</v>
      </c>
      <c r="C42" s="119"/>
      <c r="D42" s="113">
        <v>1</v>
      </c>
      <c r="E42" s="113"/>
      <c r="F42" s="115"/>
      <c r="G42" s="336">
        <v>4.5</v>
      </c>
      <c r="H42" s="119">
        <f t="shared" si="2"/>
        <v>135</v>
      </c>
      <c r="I42" s="113">
        <v>4</v>
      </c>
      <c r="J42" s="113"/>
      <c r="K42" s="113"/>
      <c r="L42" s="301" t="s">
        <v>127</v>
      </c>
      <c r="M42" s="351">
        <f t="shared" si="3"/>
        <v>131</v>
      </c>
      <c r="N42" s="113"/>
      <c r="O42" s="113"/>
      <c r="P42" s="189"/>
      <c r="Q42" s="200" t="s">
        <v>127</v>
      </c>
      <c r="R42" s="728"/>
      <c r="S42" s="729"/>
      <c r="T42" s="349"/>
      <c r="U42" s="34"/>
      <c r="V42" s="34"/>
      <c r="W42" s="34"/>
      <c r="X42" s="34"/>
      <c r="Y42" s="34"/>
      <c r="Z42" s="34"/>
      <c r="AA42" s="35"/>
      <c r="AB42" s="35"/>
      <c r="AC42" s="35"/>
      <c r="AD42" s="34"/>
      <c r="AE42" s="34"/>
      <c r="AF42" s="34"/>
      <c r="AG42" s="29"/>
      <c r="AH42" s="29"/>
    </row>
    <row r="43" spans="1:34" s="30" customFormat="1" ht="19.5" customHeight="1">
      <c r="A43" s="140" t="s">
        <v>188</v>
      </c>
      <c r="B43" s="350" t="s">
        <v>182</v>
      </c>
      <c r="C43" s="119"/>
      <c r="D43" s="113">
        <v>1</v>
      </c>
      <c r="E43" s="113"/>
      <c r="F43" s="115"/>
      <c r="G43" s="336">
        <v>4.5</v>
      </c>
      <c r="H43" s="119">
        <f t="shared" si="2"/>
        <v>135</v>
      </c>
      <c r="I43" s="113">
        <v>4</v>
      </c>
      <c r="J43" s="113"/>
      <c r="K43" s="113"/>
      <c r="L43" s="301" t="s">
        <v>127</v>
      </c>
      <c r="M43" s="351">
        <f t="shared" si="3"/>
        <v>131</v>
      </c>
      <c r="N43" s="113"/>
      <c r="O43" s="113"/>
      <c r="P43" s="189"/>
      <c r="Q43" s="200" t="s">
        <v>127</v>
      </c>
      <c r="R43" s="728"/>
      <c r="S43" s="729"/>
      <c r="T43" s="349"/>
      <c r="U43" s="34"/>
      <c r="V43" s="34"/>
      <c r="W43" s="34"/>
      <c r="X43" s="34"/>
      <c r="Y43" s="34"/>
      <c r="Z43" s="34"/>
      <c r="AA43" s="35"/>
      <c r="AB43" s="35"/>
      <c r="AC43" s="35"/>
      <c r="AD43" s="34"/>
      <c r="AE43" s="34"/>
      <c r="AF43" s="34"/>
      <c r="AG43" s="29"/>
      <c r="AH43" s="29"/>
    </row>
    <row r="44" spans="1:34" s="30" customFormat="1" ht="19.5" customHeight="1" thickBot="1">
      <c r="A44" s="140"/>
      <c r="B44" s="404" t="s">
        <v>214</v>
      </c>
      <c r="C44" s="126"/>
      <c r="D44" s="37">
        <v>1</v>
      </c>
      <c r="E44" s="37"/>
      <c r="F44" s="81"/>
      <c r="G44" s="336">
        <v>4.5</v>
      </c>
      <c r="H44" s="126">
        <f t="shared" si="2"/>
        <v>135</v>
      </c>
      <c r="I44" s="37">
        <v>4</v>
      </c>
      <c r="J44" s="37"/>
      <c r="K44" s="37"/>
      <c r="L44" s="302" t="s">
        <v>127</v>
      </c>
      <c r="M44" s="203">
        <f t="shared" si="3"/>
        <v>131</v>
      </c>
      <c r="N44" s="37"/>
      <c r="O44" s="37"/>
      <c r="P44" s="65"/>
      <c r="Q44" s="200" t="s">
        <v>127</v>
      </c>
      <c r="R44" s="666"/>
      <c r="S44" s="667"/>
      <c r="T44" s="237"/>
      <c r="U44" s="34"/>
      <c r="V44" s="34"/>
      <c r="W44" s="34"/>
      <c r="X44" s="34"/>
      <c r="Y44" s="34"/>
      <c r="Z44" s="34"/>
      <c r="AA44" s="35"/>
      <c r="AB44" s="35"/>
      <c r="AC44" s="35"/>
      <c r="AD44" s="34"/>
      <c r="AE44" s="34"/>
      <c r="AF44" s="34"/>
      <c r="AG44" s="29"/>
      <c r="AH44" s="29"/>
    </row>
    <row r="45" spans="1:34" s="30" customFormat="1" ht="19.5" customHeight="1" hidden="1">
      <c r="A45" s="326"/>
      <c r="B45" s="309" t="s">
        <v>183</v>
      </c>
      <c r="C45" s="119"/>
      <c r="D45" s="113"/>
      <c r="E45" s="113"/>
      <c r="F45" s="115"/>
      <c r="G45" s="348"/>
      <c r="H45" s="200"/>
      <c r="I45" s="113"/>
      <c r="J45" s="113"/>
      <c r="K45" s="113"/>
      <c r="L45" s="322"/>
      <c r="M45" s="323"/>
      <c r="N45" s="113"/>
      <c r="O45" s="113"/>
      <c r="P45" s="189"/>
      <c r="Q45" s="324"/>
      <c r="R45" s="726"/>
      <c r="S45" s="727"/>
      <c r="T45" s="325"/>
      <c r="U45" s="34"/>
      <c r="V45" s="34"/>
      <c r="W45" s="34"/>
      <c r="X45" s="34"/>
      <c r="Y45" s="34"/>
      <c r="Z45" s="34"/>
      <c r="AA45" s="35"/>
      <c r="AB45" s="35"/>
      <c r="AC45" s="35"/>
      <c r="AD45" s="34"/>
      <c r="AE45" s="34"/>
      <c r="AF45" s="34"/>
      <c r="AG45" s="29"/>
      <c r="AH45" s="29"/>
    </row>
    <row r="46" spans="1:34" s="30" customFormat="1" ht="19.5" customHeight="1" thickBot="1">
      <c r="A46" s="630" t="s">
        <v>176</v>
      </c>
      <c r="B46" s="631"/>
      <c r="C46" s="631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1"/>
      <c r="T46" s="633"/>
      <c r="AA46" s="29"/>
      <c r="AB46" s="29"/>
      <c r="AC46" s="29"/>
      <c r="AD46" s="29"/>
      <c r="AE46" s="29"/>
      <c r="AF46" s="29"/>
      <c r="AG46" s="29"/>
      <c r="AH46" s="29"/>
    </row>
    <row r="47" spans="1:20" s="30" customFormat="1" ht="19.5" customHeight="1">
      <c r="A47" s="647" t="s">
        <v>195</v>
      </c>
      <c r="B47" s="648"/>
      <c r="C47" s="313">
        <v>1</v>
      </c>
      <c r="D47" s="211"/>
      <c r="E47" s="211"/>
      <c r="F47" s="357"/>
      <c r="G47" s="338">
        <v>5.5</v>
      </c>
      <c r="H47" s="119">
        <f>G47*30</f>
        <v>165</v>
      </c>
      <c r="I47" s="113">
        <v>12</v>
      </c>
      <c r="J47" s="343" t="s">
        <v>145</v>
      </c>
      <c r="K47" s="342"/>
      <c r="L47" s="342" t="s">
        <v>151</v>
      </c>
      <c r="M47" s="113">
        <f>H47-I47</f>
        <v>153</v>
      </c>
      <c r="N47" s="149"/>
      <c r="O47" s="149"/>
      <c r="P47" s="150"/>
      <c r="Q47" s="353" t="s">
        <v>128</v>
      </c>
      <c r="R47" s="607"/>
      <c r="S47" s="608"/>
      <c r="T47" s="239"/>
    </row>
    <row r="48" spans="1:20" s="32" customFormat="1" ht="19.5" customHeight="1">
      <c r="A48" s="664" t="s">
        <v>191</v>
      </c>
      <c r="B48" s="665"/>
      <c r="C48" s="126">
        <v>2</v>
      </c>
      <c r="D48" s="37"/>
      <c r="E48" s="37"/>
      <c r="F48" s="320"/>
      <c r="G48" s="339">
        <v>5.5</v>
      </c>
      <c r="H48" s="125">
        <f>G48*30</f>
        <v>165</v>
      </c>
      <c r="I48" s="113">
        <v>12</v>
      </c>
      <c r="J48" s="36" t="s">
        <v>145</v>
      </c>
      <c r="K48" s="43"/>
      <c r="L48" s="43" t="s">
        <v>151</v>
      </c>
      <c r="M48" s="37">
        <f>H48-I48</f>
        <v>153</v>
      </c>
      <c r="N48" s="63"/>
      <c r="O48" s="63">
        <f>G48/11</f>
        <v>0.5</v>
      </c>
      <c r="P48" s="64"/>
      <c r="Q48" s="353"/>
      <c r="R48" s="609" t="s">
        <v>208</v>
      </c>
      <c r="S48" s="610"/>
      <c r="T48" s="243"/>
    </row>
    <row r="49" spans="1:20" s="32" customFormat="1" ht="20.25" customHeight="1" thickBot="1">
      <c r="A49" s="719" t="s">
        <v>228</v>
      </c>
      <c r="B49" s="720"/>
      <c r="C49" s="119">
        <v>2</v>
      </c>
      <c r="D49" s="113"/>
      <c r="E49" s="113"/>
      <c r="F49" s="388"/>
      <c r="G49" s="363">
        <v>5.5</v>
      </c>
      <c r="H49" s="313">
        <f>G49*30</f>
        <v>165</v>
      </c>
      <c r="I49" s="211">
        <v>12</v>
      </c>
      <c r="J49" s="354" t="s">
        <v>145</v>
      </c>
      <c r="K49" s="355"/>
      <c r="L49" s="355" t="s">
        <v>151</v>
      </c>
      <c r="M49" s="211">
        <f>H49-I49</f>
        <v>153</v>
      </c>
      <c r="N49" s="389"/>
      <c r="O49" s="389"/>
      <c r="P49" s="390" t="e">
        <f>G49/#REF!</f>
        <v>#REF!</v>
      </c>
      <c r="Q49" s="356"/>
      <c r="R49" s="611" t="s">
        <v>208</v>
      </c>
      <c r="S49" s="612"/>
      <c r="T49" s="391"/>
    </row>
    <row r="50" spans="1:20" s="30" customFormat="1" ht="19.5" customHeight="1" thickBot="1">
      <c r="A50" s="658" t="s">
        <v>196</v>
      </c>
      <c r="B50" s="659"/>
      <c r="C50" s="311"/>
      <c r="D50" s="111"/>
      <c r="E50" s="111"/>
      <c r="F50" s="319"/>
      <c r="G50" s="340">
        <f>G47+G48+G49</f>
        <v>16.5</v>
      </c>
      <c r="H50" s="299">
        <f>G50*30</f>
        <v>495</v>
      </c>
      <c r="I50" s="328">
        <f>I46+I47+I49</f>
        <v>24</v>
      </c>
      <c r="J50" s="328"/>
      <c r="K50" s="328"/>
      <c r="L50" s="328"/>
      <c r="M50" s="329">
        <f>M46+M47+M49</f>
        <v>306</v>
      </c>
      <c r="N50" s="358">
        <f>SUM(N46:N49)</f>
        <v>0</v>
      </c>
      <c r="O50" s="359">
        <f>SUM(O46:O49)</f>
        <v>0.5</v>
      </c>
      <c r="P50" s="360" t="e">
        <f>SUM(P46:P49)</f>
        <v>#REF!</v>
      </c>
      <c r="Q50" s="288" t="s">
        <v>128</v>
      </c>
      <c r="R50" s="701" t="s">
        <v>146</v>
      </c>
      <c r="S50" s="702"/>
      <c r="T50" s="245"/>
    </row>
    <row r="51" spans="1:20" s="30" customFormat="1" ht="19.5" customHeight="1">
      <c r="A51" s="312" t="s">
        <v>197</v>
      </c>
      <c r="B51" s="341" t="s">
        <v>24</v>
      </c>
      <c r="C51" s="313">
        <v>1</v>
      </c>
      <c r="D51" s="211"/>
      <c r="E51" s="211"/>
      <c r="F51" s="357"/>
      <c r="G51" s="338">
        <v>5.5</v>
      </c>
      <c r="H51" s="119">
        <f aca="true" t="shared" si="4" ref="H51:H62">G51*30</f>
        <v>165</v>
      </c>
      <c r="I51" s="113">
        <v>12</v>
      </c>
      <c r="J51" s="343" t="s">
        <v>145</v>
      </c>
      <c r="K51" s="342"/>
      <c r="L51" s="342" t="s">
        <v>151</v>
      </c>
      <c r="M51" s="113">
        <f aca="true" t="shared" si="5" ref="M51:M62">H51-I51</f>
        <v>153</v>
      </c>
      <c r="N51" s="149"/>
      <c r="O51" s="149"/>
      <c r="P51" s="150"/>
      <c r="Q51" s="353" t="s">
        <v>128</v>
      </c>
      <c r="R51" s="607"/>
      <c r="S51" s="608"/>
      <c r="T51" s="345"/>
    </row>
    <row r="52" spans="1:20" s="32" customFormat="1" ht="19.5" customHeight="1">
      <c r="A52" s="127" t="s">
        <v>198</v>
      </c>
      <c r="B52" s="310" t="s">
        <v>18</v>
      </c>
      <c r="C52" s="126">
        <v>1</v>
      </c>
      <c r="D52" s="37"/>
      <c r="E52" s="37"/>
      <c r="F52" s="321"/>
      <c r="G52" s="339">
        <v>5.5</v>
      </c>
      <c r="H52" s="125">
        <f t="shared" si="4"/>
        <v>165</v>
      </c>
      <c r="I52" s="113">
        <v>12</v>
      </c>
      <c r="J52" s="36" t="s">
        <v>145</v>
      </c>
      <c r="K52" s="43"/>
      <c r="L52" s="43" t="s">
        <v>151</v>
      </c>
      <c r="M52" s="37">
        <f t="shared" si="5"/>
        <v>153</v>
      </c>
      <c r="N52" s="63"/>
      <c r="O52" s="63">
        <f>G52/11</f>
        <v>0.5</v>
      </c>
      <c r="P52" s="64"/>
      <c r="Q52" s="353" t="s">
        <v>128</v>
      </c>
      <c r="R52" s="707"/>
      <c r="S52" s="708"/>
      <c r="T52" s="243"/>
    </row>
    <row r="53" spans="1:20" s="30" customFormat="1" ht="20.25" customHeight="1">
      <c r="A53" s="127" t="s">
        <v>199</v>
      </c>
      <c r="B53" s="341" t="s">
        <v>93</v>
      </c>
      <c r="C53" s="313">
        <v>1</v>
      </c>
      <c r="D53" s="211"/>
      <c r="E53" s="211"/>
      <c r="F53" s="357"/>
      <c r="G53" s="339">
        <v>5.5</v>
      </c>
      <c r="H53" s="119">
        <f t="shared" si="4"/>
        <v>165</v>
      </c>
      <c r="I53" s="113">
        <v>12</v>
      </c>
      <c r="J53" s="343" t="s">
        <v>145</v>
      </c>
      <c r="K53" s="342"/>
      <c r="L53" s="342" t="s">
        <v>151</v>
      </c>
      <c r="M53" s="113">
        <f t="shared" si="5"/>
        <v>153</v>
      </c>
      <c r="N53" s="149"/>
      <c r="O53" s="149"/>
      <c r="P53" s="150"/>
      <c r="Q53" s="353" t="s">
        <v>128</v>
      </c>
      <c r="R53" s="607"/>
      <c r="S53" s="608"/>
      <c r="T53" s="345"/>
    </row>
    <row r="54" spans="1:20" s="30" customFormat="1" ht="19.5" customHeight="1">
      <c r="A54" s="127" t="s">
        <v>200</v>
      </c>
      <c r="B54" s="341" t="s">
        <v>227</v>
      </c>
      <c r="C54" s="126">
        <v>1</v>
      </c>
      <c r="D54" s="37"/>
      <c r="E54" s="37"/>
      <c r="F54" s="65"/>
      <c r="G54" s="339">
        <v>5.5</v>
      </c>
      <c r="H54" s="305">
        <f t="shared" si="4"/>
        <v>165</v>
      </c>
      <c r="I54" s="57">
        <v>12</v>
      </c>
      <c r="J54" s="36" t="s">
        <v>145</v>
      </c>
      <c r="K54" s="43"/>
      <c r="L54" s="43" t="s">
        <v>151</v>
      </c>
      <c r="M54" s="57">
        <f t="shared" si="5"/>
        <v>153</v>
      </c>
      <c r="N54" s="117"/>
      <c r="O54" s="117"/>
      <c r="P54" s="118"/>
      <c r="Q54" s="353" t="s">
        <v>128</v>
      </c>
      <c r="R54" s="609"/>
      <c r="S54" s="610"/>
      <c r="T54" s="345"/>
    </row>
    <row r="55" spans="1:20" s="30" customFormat="1" ht="18.75" customHeight="1">
      <c r="A55" s="127"/>
      <c r="B55" s="415" t="s">
        <v>214</v>
      </c>
      <c r="C55" s="126">
        <v>1</v>
      </c>
      <c r="D55" s="37"/>
      <c r="E55" s="37"/>
      <c r="F55" s="321"/>
      <c r="G55" s="339">
        <v>5.5</v>
      </c>
      <c r="H55" s="125">
        <f t="shared" si="4"/>
        <v>165</v>
      </c>
      <c r="I55" s="113">
        <v>12</v>
      </c>
      <c r="J55" s="36" t="s">
        <v>145</v>
      </c>
      <c r="K55" s="43"/>
      <c r="L55" s="43" t="s">
        <v>151</v>
      </c>
      <c r="M55" s="37">
        <f t="shared" si="5"/>
        <v>153</v>
      </c>
      <c r="N55" s="63"/>
      <c r="O55" s="63">
        <f>G55/11</f>
        <v>0.5</v>
      </c>
      <c r="P55" s="64"/>
      <c r="Q55" s="353" t="s">
        <v>128</v>
      </c>
      <c r="R55" s="707"/>
      <c r="S55" s="708"/>
      <c r="T55" s="240"/>
    </row>
    <row r="56" spans="1:20" s="30" customFormat="1" ht="19.5" customHeight="1">
      <c r="A56" s="127" t="s">
        <v>201</v>
      </c>
      <c r="B56" s="403" t="s">
        <v>222</v>
      </c>
      <c r="C56" s="126">
        <v>2</v>
      </c>
      <c r="D56" s="37"/>
      <c r="E56" s="37"/>
      <c r="F56" s="321"/>
      <c r="G56" s="339">
        <v>5.5</v>
      </c>
      <c r="H56" s="125">
        <f t="shared" si="4"/>
        <v>165</v>
      </c>
      <c r="I56" s="113">
        <v>12</v>
      </c>
      <c r="J56" s="36" t="s">
        <v>145</v>
      </c>
      <c r="K56" s="43"/>
      <c r="L56" s="43" t="s">
        <v>151</v>
      </c>
      <c r="M56" s="37">
        <f t="shared" si="5"/>
        <v>153</v>
      </c>
      <c r="N56" s="63"/>
      <c r="O56" s="63">
        <f>G56/11</f>
        <v>0.5</v>
      </c>
      <c r="P56" s="64"/>
      <c r="Q56" s="353"/>
      <c r="R56" s="609" t="s">
        <v>208</v>
      </c>
      <c r="S56" s="610"/>
      <c r="T56" s="240"/>
    </row>
    <row r="57" spans="1:20" s="30" customFormat="1" ht="19.5" customHeight="1">
      <c r="A57" s="127" t="s">
        <v>202</v>
      </c>
      <c r="B57" s="310" t="s">
        <v>63</v>
      </c>
      <c r="C57" s="126">
        <v>2</v>
      </c>
      <c r="D57" s="37"/>
      <c r="E57" s="37"/>
      <c r="F57" s="65"/>
      <c r="G57" s="339">
        <v>5.5</v>
      </c>
      <c r="H57" s="305">
        <f t="shared" si="4"/>
        <v>165</v>
      </c>
      <c r="I57" s="57">
        <v>12</v>
      </c>
      <c r="J57" s="36" t="s">
        <v>145</v>
      </c>
      <c r="K57" s="43"/>
      <c r="L57" s="43" t="s">
        <v>151</v>
      </c>
      <c r="M57" s="57">
        <f t="shared" si="5"/>
        <v>153</v>
      </c>
      <c r="N57" s="58"/>
      <c r="O57" s="58"/>
      <c r="P57" s="59" t="e">
        <f>G57/#REF!</f>
        <v>#REF!</v>
      </c>
      <c r="Q57" s="60"/>
      <c r="R57" s="609" t="s">
        <v>208</v>
      </c>
      <c r="S57" s="610"/>
      <c r="T57" s="240"/>
    </row>
    <row r="58" spans="1:20" s="30" customFormat="1" ht="19.5" customHeight="1">
      <c r="A58" s="127" t="s">
        <v>223</v>
      </c>
      <c r="B58" s="341" t="s">
        <v>62</v>
      </c>
      <c r="C58" s="126">
        <v>2</v>
      </c>
      <c r="D58" s="37"/>
      <c r="E58" s="37"/>
      <c r="F58" s="65"/>
      <c r="G58" s="339">
        <v>5.5</v>
      </c>
      <c r="H58" s="305">
        <f t="shared" si="4"/>
        <v>165</v>
      </c>
      <c r="I58" s="57">
        <v>12</v>
      </c>
      <c r="J58" s="36" t="s">
        <v>145</v>
      </c>
      <c r="K58" s="43"/>
      <c r="L58" s="43" t="s">
        <v>151</v>
      </c>
      <c r="M58" s="57">
        <f t="shared" si="5"/>
        <v>153</v>
      </c>
      <c r="N58" s="58"/>
      <c r="O58" s="58"/>
      <c r="P58" s="59" t="e">
        <f>G58/#REF!</f>
        <v>#REF!</v>
      </c>
      <c r="Q58" s="60"/>
      <c r="R58" s="609" t="s">
        <v>208</v>
      </c>
      <c r="S58" s="610"/>
      <c r="T58" s="240"/>
    </row>
    <row r="59" spans="1:20" s="30" customFormat="1" ht="19.5" customHeight="1">
      <c r="A59" s="127" t="s">
        <v>224</v>
      </c>
      <c r="B59" s="310" t="s">
        <v>178</v>
      </c>
      <c r="C59" s="126">
        <v>2</v>
      </c>
      <c r="D59" s="37"/>
      <c r="E59" s="37"/>
      <c r="F59" s="65"/>
      <c r="G59" s="339">
        <v>5.5</v>
      </c>
      <c r="H59" s="305">
        <f t="shared" si="4"/>
        <v>165</v>
      </c>
      <c r="I59" s="57">
        <v>12</v>
      </c>
      <c r="J59" s="36" t="s">
        <v>145</v>
      </c>
      <c r="K59" s="43"/>
      <c r="L59" s="43" t="s">
        <v>151</v>
      </c>
      <c r="M59" s="57">
        <f t="shared" si="5"/>
        <v>153</v>
      </c>
      <c r="N59" s="58"/>
      <c r="O59" s="58"/>
      <c r="P59" s="59" t="e">
        <f>G59/#REF!</f>
        <v>#REF!</v>
      </c>
      <c r="Q59" s="60"/>
      <c r="R59" s="609" t="s">
        <v>208</v>
      </c>
      <c r="S59" s="610"/>
      <c r="T59" s="240"/>
    </row>
    <row r="60" spans="1:20" s="30" customFormat="1" ht="19.5" customHeight="1">
      <c r="A60" s="127" t="s">
        <v>225</v>
      </c>
      <c r="B60" s="403" t="s">
        <v>221</v>
      </c>
      <c r="C60" s="126">
        <v>2</v>
      </c>
      <c r="D60" s="37"/>
      <c r="E60" s="37"/>
      <c r="F60" s="65"/>
      <c r="G60" s="339">
        <v>5.5</v>
      </c>
      <c r="H60" s="305">
        <f t="shared" si="4"/>
        <v>165</v>
      </c>
      <c r="I60" s="57">
        <v>12</v>
      </c>
      <c r="J60" s="36" t="s">
        <v>145</v>
      </c>
      <c r="K60" s="43"/>
      <c r="L60" s="43" t="s">
        <v>151</v>
      </c>
      <c r="M60" s="57">
        <f t="shared" si="5"/>
        <v>153</v>
      </c>
      <c r="N60" s="117"/>
      <c r="O60" s="117"/>
      <c r="P60" s="118"/>
      <c r="Q60" s="344"/>
      <c r="R60" s="609" t="s">
        <v>208</v>
      </c>
      <c r="S60" s="610"/>
      <c r="T60" s="345"/>
    </row>
    <row r="61" spans="1:20" s="32" customFormat="1" ht="19.5" customHeight="1">
      <c r="A61" s="127" t="s">
        <v>226</v>
      </c>
      <c r="B61" s="310" t="s">
        <v>220</v>
      </c>
      <c r="C61" s="138">
        <v>2</v>
      </c>
      <c r="D61" s="131"/>
      <c r="E61" s="131"/>
      <c r="F61" s="362"/>
      <c r="G61" s="339">
        <v>5.5</v>
      </c>
      <c r="H61" s="416">
        <f t="shared" si="4"/>
        <v>165</v>
      </c>
      <c r="I61" s="57">
        <v>12</v>
      </c>
      <c r="J61" s="36" t="s">
        <v>145</v>
      </c>
      <c r="K61" s="43"/>
      <c r="L61" s="43" t="s">
        <v>151</v>
      </c>
      <c r="M61" s="57">
        <f t="shared" si="5"/>
        <v>153</v>
      </c>
      <c r="N61" s="58"/>
      <c r="O61" s="58"/>
      <c r="P61" s="59" t="e">
        <f>G61/#REF!</f>
        <v>#REF!</v>
      </c>
      <c r="Q61" s="60"/>
      <c r="R61" s="609" t="s">
        <v>208</v>
      </c>
      <c r="S61" s="610"/>
      <c r="T61" s="243"/>
    </row>
    <row r="62" spans="1:20" s="32" customFormat="1" ht="19.5" customHeight="1" thickBot="1">
      <c r="A62" s="142"/>
      <c r="B62" s="415" t="s">
        <v>214</v>
      </c>
      <c r="C62" s="138">
        <v>2</v>
      </c>
      <c r="D62" s="131"/>
      <c r="E62" s="131"/>
      <c r="F62" s="362"/>
      <c r="G62" s="339">
        <v>5.5</v>
      </c>
      <c r="H62" s="313">
        <f t="shared" si="4"/>
        <v>165</v>
      </c>
      <c r="I62" s="211">
        <v>12</v>
      </c>
      <c r="J62" s="354" t="s">
        <v>145</v>
      </c>
      <c r="K62" s="355"/>
      <c r="L62" s="355" t="s">
        <v>151</v>
      </c>
      <c r="M62" s="211">
        <f t="shared" si="5"/>
        <v>153</v>
      </c>
      <c r="N62" s="389"/>
      <c r="O62" s="389"/>
      <c r="P62" s="390" t="e">
        <f>G62/#REF!</f>
        <v>#REF!</v>
      </c>
      <c r="Q62" s="356"/>
      <c r="R62" s="611" t="s">
        <v>208</v>
      </c>
      <c r="S62" s="612"/>
      <c r="T62" s="414"/>
    </row>
    <row r="63" spans="1:20" s="361" customFormat="1" ht="17.25" customHeight="1" thickBot="1">
      <c r="A63" s="630" t="s">
        <v>109</v>
      </c>
      <c r="B63" s="633"/>
      <c r="C63" s="364"/>
      <c r="D63" s="365"/>
      <c r="E63" s="365"/>
      <c r="F63" s="366"/>
      <c r="G63" s="367">
        <f>G36+G50</f>
        <v>25.5</v>
      </c>
      <c r="H63" s="352">
        <f>G63*30</f>
        <v>765</v>
      </c>
      <c r="I63" s="295">
        <f>I36+I50</f>
        <v>32</v>
      </c>
      <c r="J63" s="295"/>
      <c r="K63" s="295"/>
      <c r="L63" s="295"/>
      <c r="M63" s="378">
        <f>M36+M50</f>
        <v>568</v>
      </c>
      <c r="N63" s="368" t="e">
        <f>SUM(#REF!)</f>
        <v>#REF!</v>
      </c>
      <c r="O63" s="369" t="e">
        <f>SUM(#REF!)</f>
        <v>#REF!</v>
      </c>
      <c r="P63" s="370" t="e">
        <f>SUM(#REF!)</f>
        <v>#REF!</v>
      </c>
      <c r="Q63" s="371" t="s">
        <v>207</v>
      </c>
      <c r="R63" s="654" t="s">
        <v>189</v>
      </c>
      <c r="S63" s="655"/>
      <c r="T63" s="372"/>
    </row>
    <row r="64" spans="1:20" s="30" customFormat="1" ht="17.25" customHeight="1" thickBot="1">
      <c r="A64" s="656" t="s">
        <v>61</v>
      </c>
      <c r="B64" s="657"/>
      <c r="C64" s="317"/>
      <c r="D64" s="160"/>
      <c r="E64" s="160"/>
      <c r="F64" s="374"/>
      <c r="G64" s="377">
        <f>G63+G30</f>
        <v>90</v>
      </c>
      <c r="H64" s="166">
        <f>G64*30</f>
        <v>2700</v>
      </c>
      <c r="I64" s="379">
        <f>I29+I26+I30+I63</f>
        <v>92</v>
      </c>
      <c r="J64" s="379"/>
      <c r="K64" s="379"/>
      <c r="L64" s="379"/>
      <c r="M64" s="164">
        <f>M63+M30</f>
        <v>1273</v>
      </c>
      <c r="N64" s="318" t="e">
        <f>N29+N26+N30+N63</f>
        <v>#REF!</v>
      </c>
      <c r="O64" s="164" t="e">
        <f>O29+O26+O30+O63</f>
        <v>#REF!</v>
      </c>
      <c r="P64" s="164" t="e">
        <f>P29+P26+P30+P63</f>
        <v>#REF!</v>
      </c>
      <c r="Q64" s="371" t="s">
        <v>246</v>
      </c>
      <c r="R64" s="654" t="s">
        <v>247</v>
      </c>
      <c r="S64" s="655"/>
      <c r="T64" s="245"/>
    </row>
    <row r="65" spans="1:20" s="30" customFormat="1" ht="18" customHeight="1">
      <c r="A65" s="91"/>
      <c r="B65" s="91"/>
      <c r="C65" s="70"/>
      <c r="D65" s="92"/>
      <c r="E65" s="92"/>
      <c r="F65" s="92"/>
      <c r="G65" s="303"/>
      <c r="H65" s="721" t="s">
        <v>141</v>
      </c>
      <c r="I65" s="722"/>
      <c r="J65" s="722"/>
      <c r="K65" s="722"/>
      <c r="L65" s="722"/>
      <c r="M65" s="722"/>
      <c r="N65" s="94" t="e">
        <f>#REF!</f>
        <v>#REF!</v>
      </c>
      <c r="O65" s="94" t="e">
        <f>#REF!</f>
        <v>#REF!</v>
      </c>
      <c r="P65" s="95" t="e">
        <f>#REF!</f>
        <v>#REF!</v>
      </c>
      <c r="Q65" s="398">
        <v>68</v>
      </c>
      <c r="R65" s="717">
        <v>60</v>
      </c>
      <c r="S65" s="718"/>
      <c r="T65" s="427"/>
    </row>
    <row r="66" spans="1:20" s="30" customFormat="1" ht="17.25" customHeight="1">
      <c r="A66" s="71"/>
      <c r="B66" s="72"/>
      <c r="C66" s="72"/>
      <c r="D66" s="72"/>
      <c r="E66" s="72"/>
      <c r="F66" s="72"/>
      <c r="G66" s="11"/>
      <c r="H66" s="613" t="s">
        <v>11</v>
      </c>
      <c r="I66" s="614"/>
      <c r="J66" s="614"/>
      <c r="K66" s="614"/>
      <c r="L66" s="614"/>
      <c r="M66" s="614"/>
      <c r="N66" s="37">
        <v>2</v>
      </c>
      <c r="O66" s="37">
        <v>2</v>
      </c>
      <c r="P66" s="65">
        <v>2</v>
      </c>
      <c r="Q66" s="73">
        <v>4</v>
      </c>
      <c r="R66" s="666">
        <v>4</v>
      </c>
      <c r="S66" s="723"/>
      <c r="T66" s="430" t="s">
        <v>229</v>
      </c>
    </row>
    <row r="67" spans="1:20" s="30" customFormat="1" ht="18" customHeight="1">
      <c r="A67" s="74" t="s">
        <v>14</v>
      </c>
      <c r="B67" s="72"/>
      <c r="C67" s="72"/>
      <c r="D67" s="72"/>
      <c r="E67" s="72"/>
      <c r="F67" s="72"/>
      <c r="G67" s="11"/>
      <c r="H67" s="613" t="s">
        <v>15</v>
      </c>
      <c r="I67" s="614"/>
      <c r="J67" s="614"/>
      <c r="K67" s="614"/>
      <c r="L67" s="614"/>
      <c r="M67" s="614"/>
      <c r="N67" s="37">
        <v>9</v>
      </c>
      <c r="O67" s="37">
        <v>3</v>
      </c>
      <c r="P67" s="65">
        <v>4</v>
      </c>
      <c r="Q67" s="73">
        <v>3</v>
      </c>
      <c r="R67" s="666">
        <v>4</v>
      </c>
      <c r="S67" s="723"/>
      <c r="T67" s="428">
        <v>1</v>
      </c>
    </row>
    <row r="68" spans="1:20" s="30" customFormat="1" ht="18.75" customHeight="1" thickBot="1">
      <c r="A68" s="74"/>
      <c r="B68" s="72"/>
      <c r="C68" s="72"/>
      <c r="D68" s="72"/>
      <c r="E68" s="72"/>
      <c r="F68" s="72"/>
      <c r="G68" s="11"/>
      <c r="H68" s="662" t="s">
        <v>12</v>
      </c>
      <c r="I68" s="663"/>
      <c r="J68" s="663"/>
      <c r="K68" s="663"/>
      <c r="L68" s="663"/>
      <c r="M68" s="663"/>
      <c r="N68" s="75"/>
      <c r="O68" s="75"/>
      <c r="P68" s="76">
        <v>1</v>
      </c>
      <c r="Q68" s="440">
        <v>1</v>
      </c>
      <c r="R68" s="724"/>
      <c r="S68" s="725"/>
      <c r="T68" s="429"/>
    </row>
    <row r="69" spans="1:20" s="30" customFormat="1" ht="16.5" customHeight="1" thickBot="1">
      <c r="A69" s="6"/>
      <c r="B69" s="7"/>
      <c r="C69" s="8"/>
      <c r="D69" s="8"/>
      <c r="E69" s="8"/>
      <c r="F69" s="7"/>
      <c r="G69" s="9"/>
      <c r="H69" s="660" t="s">
        <v>139</v>
      </c>
      <c r="I69" s="661"/>
      <c r="J69" s="661"/>
      <c r="K69" s="661"/>
      <c r="L69" s="661"/>
      <c r="M69" s="661"/>
      <c r="N69" s="96">
        <v>1</v>
      </c>
      <c r="O69" s="97">
        <v>3</v>
      </c>
      <c r="P69" s="97">
        <v>4</v>
      </c>
      <c r="Q69" s="792" t="s">
        <v>209</v>
      </c>
      <c r="R69" s="793"/>
      <c r="S69" s="794"/>
      <c r="T69" s="399"/>
    </row>
    <row r="70" spans="1:20" ht="16.5" thickBot="1">
      <c r="A70" s="6"/>
      <c r="B70" s="7"/>
      <c r="C70" s="8"/>
      <c r="D70" s="8"/>
      <c r="E70" s="8"/>
      <c r="F70" s="7"/>
      <c r="G70" s="9"/>
      <c r="P70" s="250"/>
      <c r="Q70" s="605">
        <f>G15+G23+G36+G50</f>
        <v>60</v>
      </c>
      <c r="R70" s="606"/>
      <c r="S70" s="606"/>
      <c r="T70" s="392">
        <f>G29+G26</f>
        <v>30</v>
      </c>
    </row>
    <row r="71" spans="1:20" ht="16.5" thickBot="1">
      <c r="A71" s="600" t="s">
        <v>248</v>
      </c>
      <c r="B71" s="601"/>
      <c r="C71" s="601"/>
      <c r="D71" s="601"/>
      <c r="E71" s="601"/>
      <c r="F71" s="601"/>
      <c r="G71" s="601"/>
      <c r="H71" s="601"/>
      <c r="I71" s="601"/>
      <c r="J71" s="601"/>
      <c r="K71" s="601"/>
      <c r="L71" s="601"/>
      <c r="M71" s="601"/>
      <c r="N71" s="601"/>
      <c r="O71" s="601"/>
      <c r="P71" s="601"/>
      <c r="Q71" s="601"/>
      <c r="R71" s="601"/>
      <c r="S71" s="601"/>
      <c r="T71" s="602"/>
    </row>
    <row r="72" spans="1:20" ht="30.75" customHeight="1" thickBot="1">
      <c r="A72" s="287" t="s">
        <v>249</v>
      </c>
      <c r="B72" s="444" t="s">
        <v>250</v>
      </c>
      <c r="C72" s="445">
        <v>2</v>
      </c>
      <c r="D72" s="446">
        <v>1</v>
      </c>
      <c r="E72" s="446"/>
      <c r="F72" s="447"/>
      <c r="G72" s="448">
        <v>6</v>
      </c>
      <c r="H72" s="449">
        <f>G72*30</f>
        <v>180</v>
      </c>
      <c r="I72" s="450">
        <v>32</v>
      </c>
      <c r="J72" s="446"/>
      <c r="K72" s="446"/>
      <c r="L72" s="451" t="s">
        <v>251</v>
      </c>
      <c r="M72" s="452">
        <f>H72-I72</f>
        <v>148</v>
      </c>
      <c r="N72" s="453"/>
      <c r="O72" s="453"/>
      <c r="P72" s="454"/>
      <c r="Q72" s="455" t="s">
        <v>252</v>
      </c>
      <c r="R72" s="603" t="s">
        <v>252</v>
      </c>
      <c r="S72" s="604"/>
      <c r="T72" s="392"/>
    </row>
    <row r="73" spans="1:20" ht="15.75" customHeight="1">
      <c r="A73" s="6"/>
      <c r="B73" s="7"/>
      <c r="C73" s="8"/>
      <c r="D73" s="8"/>
      <c r="E73" s="8"/>
      <c r="F73" s="7"/>
      <c r="G73" s="9"/>
      <c r="P73" s="250"/>
      <c r="Q73" s="442"/>
      <c r="R73" s="443"/>
      <c r="S73" s="443"/>
      <c r="T73" s="442"/>
    </row>
    <row r="74" spans="1:19" ht="15.75">
      <c r="A74" s="80"/>
      <c r="B74" s="98" t="s">
        <v>89</v>
      </c>
      <c r="C74" s="98"/>
      <c r="D74" s="599"/>
      <c r="E74" s="599"/>
      <c r="F74" s="599"/>
      <c r="G74" s="599"/>
      <c r="H74" s="98"/>
      <c r="I74" s="598" t="s">
        <v>90</v>
      </c>
      <c r="J74" s="598"/>
      <c r="K74" s="598"/>
      <c r="L74" s="80"/>
      <c r="M74" s="80"/>
      <c r="N74" s="80"/>
      <c r="O74" s="80"/>
      <c r="P74" s="80"/>
      <c r="Q74" s="188"/>
      <c r="R74" s="188"/>
      <c r="S74" s="80"/>
    </row>
    <row r="75" spans="1:19" ht="9.75" customHeight="1">
      <c r="A75" s="80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80"/>
      <c r="M75" s="80"/>
      <c r="N75" s="80"/>
      <c r="O75" s="80"/>
      <c r="P75" s="80"/>
      <c r="Q75" s="80"/>
      <c r="R75" s="80"/>
      <c r="S75" s="80"/>
    </row>
    <row r="76" spans="1:19" ht="15.75">
      <c r="A76" s="80"/>
      <c r="B76" s="98" t="s">
        <v>169</v>
      </c>
      <c r="C76" s="98"/>
      <c r="D76" s="599"/>
      <c r="E76" s="599"/>
      <c r="F76" s="599"/>
      <c r="G76" s="599"/>
      <c r="H76" s="98"/>
      <c r="I76" s="598" t="s">
        <v>170</v>
      </c>
      <c r="J76" s="598"/>
      <c r="K76" s="598"/>
      <c r="L76" s="80"/>
      <c r="M76" s="80"/>
      <c r="N76" s="80"/>
      <c r="O76" s="80"/>
      <c r="P76" s="80"/>
      <c r="Q76" s="80"/>
      <c r="R76" s="80"/>
      <c r="S76" s="80"/>
    </row>
    <row r="77" spans="1:19" ht="10.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1:19" ht="15.75">
      <c r="A78" s="80"/>
      <c r="B78" s="98" t="s">
        <v>253</v>
      </c>
      <c r="C78" s="98"/>
      <c r="D78" s="599"/>
      <c r="E78" s="599"/>
      <c r="F78" s="599"/>
      <c r="G78" s="599"/>
      <c r="H78" s="98"/>
      <c r="I78" s="598" t="s">
        <v>254</v>
      </c>
      <c r="J78" s="598"/>
      <c r="K78" s="598"/>
      <c r="L78" s="80"/>
      <c r="M78" s="80"/>
      <c r="N78" s="80"/>
      <c r="O78" s="80"/>
      <c r="P78" s="80"/>
      <c r="Q78" s="80"/>
      <c r="R78" s="80"/>
      <c r="S78" s="80"/>
    </row>
  </sheetData>
  <sheetProtection/>
  <mergeCells count="115">
    <mergeCell ref="D78:G78"/>
    <mergeCell ref="I78:K78"/>
    <mergeCell ref="R55:S55"/>
    <mergeCell ref="R57:S57"/>
    <mergeCell ref="R50:S50"/>
    <mergeCell ref="R25:S25"/>
    <mergeCell ref="R26:S26"/>
    <mergeCell ref="R28:S28"/>
    <mergeCell ref="R43:S43"/>
    <mergeCell ref="R44:S44"/>
    <mergeCell ref="R45:S45"/>
    <mergeCell ref="R35:S35"/>
    <mergeCell ref="R59:S59"/>
    <mergeCell ref="R38:S38"/>
    <mergeCell ref="R42:S42"/>
    <mergeCell ref="R41:S41"/>
    <mergeCell ref="A46:T46"/>
    <mergeCell ref="R47:S47"/>
    <mergeCell ref="R49:S49"/>
    <mergeCell ref="A47:B47"/>
    <mergeCell ref="R66:S66"/>
    <mergeCell ref="R67:S67"/>
    <mergeCell ref="R68:S68"/>
    <mergeCell ref="R63:S63"/>
    <mergeCell ref="R60:S60"/>
    <mergeCell ref="R54:S54"/>
    <mergeCell ref="R48:S48"/>
    <mergeCell ref="R65:S65"/>
    <mergeCell ref="R61:S61"/>
    <mergeCell ref="A49:B49"/>
    <mergeCell ref="A50:B50"/>
    <mergeCell ref="A63:B63"/>
    <mergeCell ref="H65:M65"/>
    <mergeCell ref="R52:S52"/>
    <mergeCell ref="A48:B48"/>
    <mergeCell ref="R39:S39"/>
    <mergeCell ref="R40:S40"/>
    <mergeCell ref="A32:T32"/>
    <mergeCell ref="A36:B36"/>
    <mergeCell ref="R30:S30"/>
    <mergeCell ref="R33:S33"/>
    <mergeCell ref="R34:S34"/>
    <mergeCell ref="R11:S11"/>
    <mergeCell ref="R22:S22"/>
    <mergeCell ref="R12:S12"/>
    <mergeCell ref="R21:S21"/>
    <mergeCell ref="R23:S23"/>
    <mergeCell ref="R36:S36"/>
    <mergeCell ref="R18:S18"/>
    <mergeCell ref="R19:S19"/>
    <mergeCell ref="R20:S20"/>
    <mergeCell ref="A1:S1"/>
    <mergeCell ref="Q4:S4"/>
    <mergeCell ref="M2:M7"/>
    <mergeCell ref="H3:H7"/>
    <mergeCell ref="N4:P4"/>
    <mergeCell ref="Q69:S69"/>
    <mergeCell ref="B2:B7"/>
    <mergeCell ref="D4:D7"/>
    <mergeCell ref="A24:T24"/>
    <mergeCell ref="I4:I7"/>
    <mergeCell ref="E2:F3"/>
    <mergeCell ref="E4:E7"/>
    <mergeCell ref="G2:G7"/>
    <mergeCell ref="C4:C7"/>
    <mergeCell ref="L4:L7"/>
    <mergeCell ref="K4:K7"/>
    <mergeCell ref="F4:F7"/>
    <mergeCell ref="J4:J7"/>
    <mergeCell ref="A34:B34"/>
    <mergeCell ref="R37:S37"/>
    <mergeCell ref="R5:S5"/>
    <mergeCell ref="R7:S7"/>
    <mergeCell ref="R8:S8"/>
    <mergeCell ref="R13:S13"/>
    <mergeCell ref="A27:T27"/>
    <mergeCell ref="R15:S15"/>
    <mergeCell ref="R17:S17"/>
    <mergeCell ref="R14:S14"/>
    <mergeCell ref="A33:B33"/>
    <mergeCell ref="I3:L3"/>
    <mergeCell ref="A35:B35"/>
    <mergeCell ref="R29:S29"/>
    <mergeCell ref="R64:S64"/>
    <mergeCell ref="A30:B30"/>
    <mergeCell ref="A64:B64"/>
    <mergeCell ref="A15:B15"/>
    <mergeCell ref="A23:B23"/>
    <mergeCell ref="A29:B29"/>
    <mergeCell ref="Q2:T3"/>
    <mergeCell ref="A9:T9"/>
    <mergeCell ref="A10:T10"/>
    <mergeCell ref="A16:T16"/>
    <mergeCell ref="A31:T31"/>
    <mergeCell ref="A2:A7"/>
    <mergeCell ref="C2:D3"/>
    <mergeCell ref="N2:P3"/>
    <mergeCell ref="A26:B26"/>
    <mergeCell ref="H2:L2"/>
    <mergeCell ref="Q70:S70"/>
    <mergeCell ref="R53:S53"/>
    <mergeCell ref="R58:S58"/>
    <mergeCell ref="R51:S51"/>
    <mergeCell ref="R62:S62"/>
    <mergeCell ref="H67:M67"/>
    <mergeCell ref="H66:M66"/>
    <mergeCell ref="H69:M69"/>
    <mergeCell ref="H68:M68"/>
    <mergeCell ref="R56:S56"/>
    <mergeCell ref="I76:K76"/>
    <mergeCell ref="D76:G76"/>
    <mergeCell ref="I74:K74"/>
    <mergeCell ref="D74:G74"/>
    <mergeCell ref="A71:T71"/>
    <mergeCell ref="R72:S72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69" r:id="rId1"/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6">
      <selection activeCell="G12" sqref="G12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49</v>
      </c>
      <c r="C2" s="10" t="s">
        <v>49</v>
      </c>
      <c r="D2" s="2"/>
      <c r="E2" s="2"/>
      <c r="F2" s="2"/>
      <c r="G2" s="2"/>
      <c r="H2" s="2"/>
      <c r="I2" s="2"/>
      <c r="J2" s="1"/>
      <c r="K2" s="10" t="s">
        <v>49</v>
      </c>
      <c r="L2" s="11"/>
      <c r="M2" s="11"/>
      <c r="N2" s="11"/>
      <c r="O2" s="11"/>
      <c r="P2" s="11"/>
    </row>
    <row r="3" spans="2:16" ht="15.75">
      <c r="B3" s="2" t="s">
        <v>50</v>
      </c>
      <c r="C3" s="2" t="s">
        <v>51</v>
      </c>
      <c r="D3" s="2"/>
      <c r="E3" s="2"/>
      <c r="F3" s="2"/>
      <c r="G3" s="2"/>
      <c r="H3" s="2"/>
      <c r="I3" s="2"/>
      <c r="K3" s="11" t="s">
        <v>52</v>
      </c>
      <c r="L3" s="11"/>
      <c r="M3" s="11"/>
      <c r="N3" s="11"/>
      <c r="O3" s="11"/>
      <c r="P3" s="11"/>
    </row>
    <row r="4" spans="2:16" ht="94.5">
      <c r="B4" s="12" t="s">
        <v>53</v>
      </c>
      <c r="C4" s="734" t="s">
        <v>53</v>
      </c>
      <c r="D4" s="734"/>
      <c r="E4" s="734"/>
      <c r="F4" s="734"/>
      <c r="G4" s="734"/>
      <c r="H4" s="734"/>
      <c r="I4" s="734"/>
      <c r="K4" s="735" t="s">
        <v>54</v>
      </c>
      <c r="L4" s="735"/>
      <c r="M4" s="735"/>
      <c r="N4" s="735"/>
      <c r="O4" s="735"/>
      <c r="P4" s="735"/>
    </row>
    <row r="5" spans="11:16" ht="15.75">
      <c r="K5" s="2" t="s">
        <v>53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80" zoomScaleSheetLayoutView="80" zoomScalePageLayoutView="0" workbookViewId="0" topLeftCell="A37">
      <selection activeCell="D52" sqref="D52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7.25390625" style="78" customWidth="1"/>
    <col min="18" max="18" width="7.375" style="78" customWidth="1"/>
    <col min="19" max="19" width="6.125" style="79" customWidth="1"/>
    <col min="20" max="20" width="9.125" style="80" customWidth="1"/>
  </cols>
  <sheetData>
    <row r="1" spans="1:26" s="30" customFormat="1" ht="19.5" customHeight="1" thickBot="1">
      <c r="A1" s="688" t="s">
        <v>132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634" t="s">
        <v>13</v>
      </c>
      <c r="B2" s="736" t="s">
        <v>10</v>
      </c>
      <c r="C2" s="641" t="s">
        <v>86</v>
      </c>
      <c r="D2" s="638"/>
      <c r="E2" s="641" t="s">
        <v>74</v>
      </c>
      <c r="F2" s="641"/>
      <c r="G2" s="738" t="s">
        <v>20</v>
      </c>
      <c r="H2" s="637" t="s">
        <v>2</v>
      </c>
      <c r="I2" s="641"/>
      <c r="J2" s="641"/>
      <c r="K2" s="641"/>
      <c r="L2" s="641"/>
      <c r="M2" s="692" t="s">
        <v>58</v>
      </c>
      <c r="N2" s="641" t="s">
        <v>57</v>
      </c>
      <c r="O2" s="641"/>
      <c r="P2" s="642"/>
      <c r="Q2" s="615" t="s">
        <v>137</v>
      </c>
      <c r="R2" s="616"/>
      <c r="S2" s="616"/>
      <c r="T2" s="617"/>
      <c r="U2" s="31"/>
      <c r="V2" s="31"/>
      <c r="W2" s="31"/>
      <c r="X2" s="31"/>
      <c r="Y2" s="31"/>
      <c r="Z2" s="29"/>
    </row>
    <row r="3" spans="1:25" s="30" customFormat="1" ht="17.25" customHeight="1">
      <c r="A3" s="635"/>
      <c r="B3" s="649"/>
      <c r="C3" s="640"/>
      <c r="D3" s="640"/>
      <c r="E3" s="643"/>
      <c r="F3" s="643"/>
      <c r="G3" s="739"/>
      <c r="H3" s="682" t="s">
        <v>3</v>
      </c>
      <c r="I3" s="649" t="s">
        <v>4</v>
      </c>
      <c r="J3" s="649"/>
      <c r="K3" s="649"/>
      <c r="L3" s="649"/>
      <c r="M3" s="684"/>
      <c r="N3" s="643"/>
      <c r="O3" s="643"/>
      <c r="P3" s="644"/>
      <c r="Q3" s="618"/>
      <c r="R3" s="619"/>
      <c r="S3" s="619"/>
      <c r="T3" s="620"/>
      <c r="U3" s="31"/>
      <c r="V3" s="31"/>
      <c r="W3" s="31"/>
      <c r="X3" s="31"/>
      <c r="Y3" s="31"/>
    </row>
    <row r="4" spans="1:20" s="30" customFormat="1" ht="19.5" customHeight="1">
      <c r="A4" s="635"/>
      <c r="B4" s="649"/>
      <c r="C4" s="684" t="s">
        <v>5</v>
      </c>
      <c r="D4" s="684" t="s">
        <v>6</v>
      </c>
      <c r="E4" s="677" t="s">
        <v>75</v>
      </c>
      <c r="F4" s="677" t="s">
        <v>76</v>
      </c>
      <c r="G4" s="739"/>
      <c r="H4" s="682"/>
      <c r="I4" s="684" t="s">
        <v>1</v>
      </c>
      <c r="J4" s="684" t="s">
        <v>7</v>
      </c>
      <c r="K4" s="684" t="s">
        <v>8</v>
      </c>
      <c r="L4" s="684" t="s">
        <v>9</v>
      </c>
      <c r="M4" s="684"/>
      <c r="N4" s="649" t="s">
        <v>64</v>
      </c>
      <c r="O4" s="649"/>
      <c r="P4" s="693"/>
      <c r="Q4" s="689" t="s">
        <v>64</v>
      </c>
      <c r="R4" s="690"/>
      <c r="S4" s="691"/>
      <c r="T4" s="204" t="s">
        <v>138</v>
      </c>
    </row>
    <row r="5" spans="1:20" s="30" customFormat="1" ht="19.5" customHeight="1">
      <c r="A5" s="635"/>
      <c r="B5" s="649"/>
      <c r="C5" s="684"/>
      <c r="D5" s="684"/>
      <c r="E5" s="677"/>
      <c r="F5" s="677"/>
      <c r="G5" s="739"/>
      <c r="H5" s="682"/>
      <c r="I5" s="684"/>
      <c r="J5" s="684"/>
      <c r="K5" s="684"/>
      <c r="L5" s="684"/>
      <c r="M5" s="684"/>
      <c r="N5" s="49">
        <v>1</v>
      </c>
      <c r="O5" s="49">
        <v>2</v>
      </c>
      <c r="P5" s="50">
        <v>3</v>
      </c>
      <c r="Q5" s="51">
        <v>1</v>
      </c>
      <c r="R5" s="668">
        <v>2</v>
      </c>
      <c r="S5" s="669"/>
      <c r="T5" s="49"/>
    </row>
    <row r="6" spans="1:20" s="30" customFormat="1" ht="8.25" customHeight="1" hidden="1">
      <c r="A6" s="635"/>
      <c r="B6" s="649"/>
      <c r="C6" s="684"/>
      <c r="D6" s="684"/>
      <c r="E6" s="677"/>
      <c r="F6" s="677"/>
      <c r="G6" s="739"/>
      <c r="H6" s="682"/>
      <c r="I6" s="684"/>
      <c r="J6" s="684"/>
      <c r="K6" s="684"/>
      <c r="L6" s="684"/>
      <c r="M6" s="684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636"/>
      <c r="B7" s="737"/>
      <c r="C7" s="685"/>
      <c r="D7" s="685"/>
      <c r="E7" s="678"/>
      <c r="F7" s="678"/>
      <c r="G7" s="740"/>
      <c r="H7" s="683"/>
      <c r="I7" s="685"/>
      <c r="J7" s="685"/>
      <c r="K7" s="685"/>
      <c r="L7" s="685"/>
      <c r="M7" s="685"/>
      <c r="N7" s="103">
        <v>18</v>
      </c>
      <c r="O7" s="103">
        <v>11</v>
      </c>
      <c r="P7" s="104">
        <v>11</v>
      </c>
      <c r="Q7" s="105"/>
      <c r="R7" s="670"/>
      <c r="S7" s="671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672">
        <v>28</v>
      </c>
      <c r="S8" s="673"/>
      <c r="T8" s="102">
        <v>29</v>
      </c>
    </row>
    <row r="9" spans="1:34" s="32" customFormat="1" ht="19.5" customHeight="1" thickBot="1">
      <c r="A9" s="621" t="s">
        <v>112</v>
      </c>
      <c r="B9" s="622"/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3"/>
      <c r="AA9" s="285"/>
      <c r="AB9" s="285"/>
      <c r="AC9" s="285"/>
      <c r="AD9" s="285"/>
      <c r="AE9" s="285"/>
      <c r="AF9" s="285"/>
      <c r="AG9" s="285"/>
      <c r="AH9" s="285"/>
    </row>
    <row r="10" spans="1:34" s="30" customFormat="1" ht="19.5" customHeight="1" thickBot="1">
      <c r="A10" s="630" t="s">
        <v>115</v>
      </c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3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116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715"/>
      <c r="S11" s="716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117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192" t="s">
        <v>127</v>
      </c>
      <c r="M12" s="193">
        <f>H12-I12</f>
        <v>71</v>
      </c>
      <c r="N12" s="37"/>
      <c r="O12" s="37"/>
      <c r="P12" s="65"/>
      <c r="Q12" s="73" t="s">
        <v>127</v>
      </c>
      <c r="R12" s="666"/>
      <c r="S12" s="667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>
      <c r="A13" s="139" t="s">
        <v>118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194" t="s">
        <v>127</v>
      </c>
      <c r="M13" s="193">
        <f>H13-I13</f>
        <v>116</v>
      </c>
      <c r="N13" s="37"/>
      <c r="O13" s="37"/>
      <c r="P13" s="65"/>
      <c r="Q13" s="73"/>
      <c r="R13" s="666" t="s">
        <v>127</v>
      </c>
      <c r="S13" s="667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202"/>
      <c r="M14" s="203"/>
      <c r="N14" s="37"/>
      <c r="O14" s="37"/>
      <c r="P14" s="65"/>
      <c r="Q14" s="297"/>
      <c r="R14" s="741"/>
      <c r="S14" s="742"/>
      <c r="T14" s="298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743" t="s">
        <v>119</v>
      </c>
      <c r="B15" s="744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299" t="s">
        <v>127</v>
      </c>
      <c r="R15" s="745" t="s">
        <v>127</v>
      </c>
      <c r="S15" s="746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747" t="s">
        <v>131</v>
      </c>
      <c r="B16" s="748"/>
      <c r="C16" s="748"/>
      <c r="D16" s="748"/>
      <c r="E16" s="748"/>
      <c r="F16" s="748"/>
      <c r="G16" s="748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48"/>
      <c r="S16" s="748"/>
      <c r="T16" s="749"/>
    </row>
    <row r="17" spans="1:20" s="30" customFormat="1" ht="31.5" customHeight="1">
      <c r="A17" s="139" t="s">
        <v>77</v>
      </c>
      <c r="B17" s="168" t="s">
        <v>78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750"/>
      <c r="S17" s="751"/>
      <c r="T17" s="239"/>
    </row>
    <row r="18" spans="1:20" s="30" customFormat="1" ht="19.5" customHeight="1">
      <c r="A18" s="121" t="s">
        <v>79</v>
      </c>
      <c r="B18" s="38" t="s">
        <v>22</v>
      </c>
      <c r="C18" s="39"/>
      <c r="D18" s="40">
        <v>2</v>
      </c>
      <c r="E18" s="40"/>
      <c r="F18" s="82"/>
      <c r="G18" s="122">
        <v>1</v>
      </c>
      <c r="H18" s="119">
        <f t="shared" si="0"/>
        <v>30</v>
      </c>
      <c r="I18" s="43">
        <v>4</v>
      </c>
      <c r="J18" s="36" t="s">
        <v>127</v>
      </c>
      <c r="K18" s="43"/>
      <c r="L18" s="43"/>
      <c r="M18" s="195">
        <f>H18-I18</f>
        <v>26</v>
      </c>
      <c r="N18" s="47"/>
      <c r="O18" s="47"/>
      <c r="P18" s="81"/>
      <c r="Q18" s="124"/>
      <c r="R18" s="674" t="s">
        <v>127</v>
      </c>
      <c r="S18" s="675"/>
      <c r="T18" s="240"/>
    </row>
    <row r="19" spans="1:20" s="30" customFormat="1" ht="19.5" customHeight="1">
      <c r="A19" s="121" t="s">
        <v>80</v>
      </c>
      <c r="B19" s="41" t="s">
        <v>81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127</v>
      </c>
      <c r="K19" s="43"/>
      <c r="L19" s="43"/>
      <c r="M19" s="195">
        <f>H19-I19</f>
        <v>56</v>
      </c>
      <c r="N19" s="47"/>
      <c r="O19" s="47"/>
      <c r="P19" s="81"/>
      <c r="Q19" s="135"/>
      <c r="R19" s="674" t="s">
        <v>127</v>
      </c>
      <c r="S19" s="675"/>
      <c r="T19" s="240"/>
    </row>
    <row r="20" spans="1:20" s="30" customFormat="1" ht="19.5" customHeight="1">
      <c r="A20" s="121" t="s">
        <v>84</v>
      </c>
      <c r="B20" s="56" t="s">
        <v>47</v>
      </c>
      <c r="C20" s="57"/>
      <c r="D20" s="57">
        <v>1</v>
      </c>
      <c r="E20" s="57"/>
      <c r="F20" s="61"/>
      <c r="G20" s="85">
        <v>3</v>
      </c>
      <c r="H20" s="119">
        <f t="shared" si="0"/>
        <v>90</v>
      </c>
      <c r="I20" s="43">
        <v>4</v>
      </c>
      <c r="J20" s="36" t="s">
        <v>127</v>
      </c>
      <c r="K20" s="43"/>
      <c r="L20" s="43"/>
      <c r="M20" s="195">
        <f>H20-I20</f>
        <v>86</v>
      </c>
      <c r="N20" s="58">
        <f>G20/N7</f>
        <v>0.16666666666666666</v>
      </c>
      <c r="O20" s="58"/>
      <c r="P20" s="59"/>
      <c r="Q20" s="133" t="s">
        <v>127</v>
      </c>
      <c r="R20" s="705"/>
      <c r="S20" s="706"/>
      <c r="T20" s="240"/>
    </row>
    <row r="21" spans="1:20" s="30" customFormat="1" ht="19.5" customHeight="1">
      <c r="A21" s="190" t="s">
        <v>85</v>
      </c>
      <c r="B21" s="106" t="s">
        <v>19</v>
      </c>
      <c r="C21" s="107">
        <v>2</v>
      </c>
      <c r="D21" s="107"/>
      <c r="E21" s="107"/>
      <c r="F21" s="108"/>
      <c r="G21" s="123">
        <v>3</v>
      </c>
      <c r="H21" s="73">
        <f t="shared" si="0"/>
        <v>90</v>
      </c>
      <c r="I21" s="107">
        <v>8</v>
      </c>
      <c r="J21" s="107" t="s">
        <v>127</v>
      </c>
      <c r="K21" s="107"/>
      <c r="L21" s="107" t="s">
        <v>127</v>
      </c>
      <c r="M21" s="195">
        <f>H21-I21</f>
        <v>82</v>
      </c>
      <c r="N21" s="109">
        <f>G21/N7</f>
        <v>0.16666666666666666</v>
      </c>
      <c r="O21" s="109"/>
      <c r="P21" s="110"/>
      <c r="Q21" s="133"/>
      <c r="R21" s="707" t="s">
        <v>145</v>
      </c>
      <c r="S21" s="708"/>
      <c r="T21" s="240"/>
    </row>
    <row r="22" spans="1:20" s="30" customFormat="1" ht="19.5" customHeight="1">
      <c r="A22" s="190" t="s">
        <v>124</v>
      </c>
      <c r="B22" s="62" t="s">
        <v>100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127</v>
      </c>
      <c r="K22" s="37"/>
      <c r="L22" s="37"/>
      <c r="M22" s="37">
        <f>M23+M24</f>
        <v>86</v>
      </c>
      <c r="N22" s="58"/>
      <c r="O22" s="63"/>
      <c r="P22" s="64"/>
      <c r="Q22" s="45"/>
      <c r="R22" s="709"/>
      <c r="S22" s="710"/>
      <c r="T22" s="240"/>
    </row>
    <row r="23" spans="1:20" s="30" customFormat="1" ht="19.5" customHeight="1">
      <c r="A23" s="190" t="s">
        <v>125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4</v>
      </c>
      <c r="J23" s="196" t="s">
        <v>127</v>
      </c>
      <c r="K23" s="196"/>
      <c r="L23" s="197"/>
      <c r="M23" s="195">
        <f>H23-I23</f>
        <v>41</v>
      </c>
      <c r="N23" s="58"/>
      <c r="O23" s="63"/>
      <c r="P23" s="64"/>
      <c r="Q23" s="45" t="s">
        <v>127</v>
      </c>
      <c r="R23" s="709"/>
      <c r="S23" s="710"/>
      <c r="T23" s="240"/>
    </row>
    <row r="24" spans="1:20" s="30" customFormat="1" ht="19.5" customHeight="1" thickBot="1">
      <c r="A24" s="190" t="s">
        <v>126</v>
      </c>
      <c r="B24" s="62" t="s">
        <v>55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/>
      <c r="J24" s="108">
        <v>0</v>
      </c>
      <c r="K24" s="108"/>
      <c r="L24" s="198"/>
      <c r="M24" s="199">
        <f>H24-I24</f>
        <v>45</v>
      </c>
      <c r="N24" s="58"/>
      <c r="O24" s="63"/>
      <c r="P24" s="64"/>
      <c r="Q24" s="226">
        <v>0</v>
      </c>
      <c r="R24" s="709"/>
      <c r="S24" s="710"/>
      <c r="T24" s="241"/>
    </row>
    <row r="25" spans="1:20" s="30" customFormat="1" ht="19.5" customHeight="1" thickBot="1">
      <c r="A25" s="752" t="s">
        <v>135</v>
      </c>
      <c r="B25" s="753"/>
      <c r="C25" s="151"/>
      <c r="D25" s="151"/>
      <c r="E25" s="151"/>
      <c r="F25" s="151"/>
      <c r="G25" s="179">
        <f>G17+G20+G21+G22</f>
        <v>12</v>
      </c>
      <c r="H25" s="180">
        <f>H17+H20+H21</f>
        <v>270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250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86" t="s">
        <v>145</v>
      </c>
      <c r="R25" s="754" t="s">
        <v>147</v>
      </c>
      <c r="S25" s="755"/>
      <c r="T25" s="242"/>
    </row>
    <row r="26" spans="1:20" s="30" customFormat="1" ht="19.5" customHeight="1" thickBot="1">
      <c r="A26" s="756" t="s">
        <v>82</v>
      </c>
      <c r="B26" s="757"/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8"/>
      <c r="R26" s="758"/>
      <c r="S26" s="758"/>
      <c r="T26" s="759"/>
    </row>
    <row r="27" spans="1:20" s="30" customFormat="1" ht="30" customHeight="1">
      <c r="A27" s="127" t="s">
        <v>94</v>
      </c>
      <c r="B27" s="170" t="s">
        <v>48</v>
      </c>
      <c r="C27" s="116"/>
      <c r="D27" s="116">
        <v>1</v>
      </c>
      <c r="E27" s="116"/>
      <c r="F27" s="171"/>
      <c r="G27" s="172">
        <v>3</v>
      </c>
      <c r="H27" s="125">
        <f>G27*30</f>
        <v>90</v>
      </c>
      <c r="I27" s="43">
        <v>4</v>
      </c>
      <c r="J27" s="36" t="s">
        <v>127</v>
      </c>
      <c r="K27" s="43"/>
      <c r="L27" s="43"/>
      <c r="M27" s="195">
        <f aca="true" t="shared" si="1" ref="M27:M34">H27-I27</f>
        <v>86</v>
      </c>
      <c r="N27" s="117">
        <f>G27/N7</f>
        <v>0.16666666666666666</v>
      </c>
      <c r="O27" s="117"/>
      <c r="P27" s="118"/>
      <c r="Q27" s="120" t="s">
        <v>127</v>
      </c>
      <c r="R27" s="760"/>
      <c r="S27" s="761"/>
      <c r="T27" s="239"/>
    </row>
    <row r="28" spans="1:20" s="30" customFormat="1" ht="19.5" customHeight="1">
      <c r="A28" s="127" t="s">
        <v>95</v>
      </c>
      <c r="B28" s="56" t="s">
        <v>62</v>
      </c>
      <c r="C28" s="57"/>
      <c r="D28" s="57">
        <v>2</v>
      </c>
      <c r="E28" s="57"/>
      <c r="F28" s="61"/>
      <c r="G28" s="85">
        <v>3</v>
      </c>
      <c r="H28" s="125">
        <f aca="true" t="shared" si="2" ref="H28:H37">G28*30</f>
        <v>90</v>
      </c>
      <c r="I28" s="43">
        <v>8</v>
      </c>
      <c r="J28" s="36" t="s">
        <v>127</v>
      </c>
      <c r="K28" s="43"/>
      <c r="L28" s="43" t="s">
        <v>151</v>
      </c>
      <c r="M28" s="195">
        <f t="shared" si="1"/>
        <v>82</v>
      </c>
      <c r="N28" s="58"/>
      <c r="O28" s="58"/>
      <c r="P28" s="59">
        <f>G28/11</f>
        <v>0.2727272727272727</v>
      </c>
      <c r="Q28" s="60"/>
      <c r="R28" s="609" t="s">
        <v>129</v>
      </c>
      <c r="S28" s="610"/>
      <c r="T28" s="240"/>
    </row>
    <row r="29" spans="1:20" s="30" customFormat="1" ht="19.5" customHeight="1">
      <c r="A29" s="127" t="s">
        <v>96</v>
      </c>
      <c r="B29" s="130" t="s">
        <v>63</v>
      </c>
      <c r="C29" s="37"/>
      <c r="D29" s="37">
        <v>2</v>
      </c>
      <c r="E29" s="37"/>
      <c r="F29" s="37"/>
      <c r="G29" s="83">
        <v>3</v>
      </c>
      <c r="H29" s="125">
        <f t="shared" si="2"/>
        <v>90</v>
      </c>
      <c r="I29" s="57">
        <v>8</v>
      </c>
      <c r="J29" s="36" t="s">
        <v>127</v>
      </c>
      <c r="K29" s="43"/>
      <c r="L29" s="43" t="s">
        <v>151</v>
      </c>
      <c r="M29" s="57">
        <f t="shared" si="1"/>
        <v>82</v>
      </c>
      <c r="N29" s="58"/>
      <c r="O29" s="58"/>
      <c r="P29" s="59">
        <f>G29/P7</f>
        <v>0.2727272727272727</v>
      </c>
      <c r="Q29" s="60"/>
      <c r="R29" s="609" t="s">
        <v>129</v>
      </c>
      <c r="S29" s="610"/>
      <c r="T29" s="240"/>
    </row>
    <row r="30" spans="1:20" s="32" customFormat="1" ht="19.5" customHeight="1">
      <c r="A30" s="127" t="s">
        <v>97</v>
      </c>
      <c r="B30" s="62" t="s">
        <v>133</v>
      </c>
      <c r="C30" s="37"/>
      <c r="D30" s="37">
        <v>1</v>
      </c>
      <c r="E30" s="37"/>
      <c r="F30" s="48"/>
      <c r="G30" s="85">
        <v>3</v>
      </c>
      <c r="H30" s="119">
        <f>G30*30</f>
        <v>90</v>
      </c>
      <c r="I30" s="113">
        <v>8</v>
      </c>
      <c r="J30" s="36" t="s">
        <v>127</v>
      </c>
      <c r="K30" s="43"/>
      <c r="L30" s="43" t="s">
        <v>151</v>
      </c>
      <c r="M30" s="37">
        <f t="shared" si="1"/>
        <v>82</v>
      </c>
      <c r="N30" s="58" t="e">
        <f>G30/#REF!</f>
        <v>#REF!</v>
      </c>
      <c r="O30" s="58"/>
      <c r="P30" s="64"/>
      <c r="Q30" s="191" t="s">
        <v>130</v>
      </c>
      <c r="R30" s="709"/>
      <c r="S30" s="710"/>
      <c r="T30" s="243"/>
    </row>
    <row r="31" spans="1:20" s="32" customFormat="1" ht="34.5" customHeight="1">
      <c r="A31" s="127" t="s">
        <v>136</v>
      </c>
      <c r="B31" s="62" t="s">
        <v>24</v>
      </c>
      <c r="C31" s="37"/>
      <c r="D31" s="37">
        <v>2</v>
      </c>
      <c r="E31" s="37"/>
      <c r="F31" s="48"/>
      <c r="G31" s="85">
        <v>3</v>
      </c>
      <c r="H31" s="119">
        <f>G31*30</f>
        <v>90</v>
      </c>
      <c r="I31" s="113">
        <v>4</v>
      </c>
      <c r="J31" s="36" t="s">
        <v>127</v>
      </c>
      <c r="K31" s="43"/>
      <c r="L31" s="43"/>
      <c r="M31" s="37">
        <f t="shared" si="1"/>
        <v>86</v>
      </c>
      <c r="N31" s="63"/>
      <c r="O31" s="63"/>
      <c r="P31" s="64">
        <f>G31/11</f>
        <v>0.2727272727272727</v>
      </c>
      <c r="Q31" s="45"/>
      <c r="R31" s="707" t="s">
        <v>127</v>
      </c>
      <c r="S31" s="708"/>
      <c r="T31" s="243"/>
    </row>
    <row r="32" spans="1:20" s="32" customFormat="1" ht="19.5" customHeight="1">
      <c r="A32" s="127" t="s">
        <v>98</v>
      </c>
      <c r="B32" s="62" t="s">
        <v>18</v>
      </c>
      <c r="C32" s="37"/>
      <c r="D32" s="37">
        <v>2</v>
      </c>
      <c r="E32" s="37"/>
      <c r="F32" s="42"/>
      <c r="G32" s="46">
        <v>3</v>
      </c>
      <c r="H32" s="125">
        <f t="shared" si="2"/>
        <v>90</v>
      </c>
      <c r="I32" s="113">
        <v>8</v>
      </c>
      <c r="J32" s="36" t="s">
        <v>127</v>
      </c>
      <c r="K32" s="43"/>
      <c r="L32" s="43" t="s">
        <v>151</v>
      </c>
      <c r="M32" s="37">
        <f t="shared" si="1"/>
        <v>82</v>
      </c>
      <c r="N32" s="63"/>
      <c r="O32" s="63">
        <f>G32/11</f>
        <v>0.2727272727272727</v>
      </c>
      <c r="P32" s="64"/>
      <c r="Q32" s="45"/>
      <c r="R32" s="707" t="s">
        <v>130</v>
      </c>
      <c r="S32" s="708"/>
      <c r="T32" s="243"/>
    </row>
    <row r="33" spans="1:20" s="32" customFormat="1" ht="19.5" customHeight="1">
      <c r="A33" s="127" t="s">
        <v>99</v>
      </c>
      <c r="B33" s="62" t="s">
        <v>21</v>
      </c>
      <c r="C33" s="37"/>
      <c r="D33" s="37">
        <v>2</v>
      </c>
      <c r="E33" s="37"/>
      <c r="F33" s="48"/>
      <c r="G33" s="46">
        <v>3</v>
      </c>
      <c r="H33" s="125">
        <f t="shared" si="2"/>
        <v>90</v>
      </c>
      <c r="I33" s="113">
        <v>8</v>
      </c>
      <c r="J33" s="36" t="s">
        <v>127</v>
      </c>
      <c r="K33" s="43"/>
      <c r="L33" s="43" t="s">
        <v>151</v>
      </c>
      <c r="M33" s="37">
        <f t="shared" si="1"/>
        <v>82</v>
      </c>
      <c r="N33" s="63"/>
      <c r="O33" s="63">
        <f>G33/11</f>
        <v>0.2727272727272727</v>
      </c>
      <c r="P33" s="64"/>
      <c r="Q33" s="60"/>
      <c r="R33" s="713" t="s">
        <v>130</v>
      </c>
      <c r="S33" s="714"/>
      <c r="T33" s="243"/>
    </row>
    <row r="34" spans="1:20" s="32" customFormat="1" ht="19.5" customHeight="1">
      <c r="A34" s="127" t="s">
        <v>122</v>
      </c>
      <c r="B34" s="62" t="s">
        <v>25</v>
      </c>
      <c r="C34" s="37">
        <v>2</v>
      </c>
      <c r="D34" s="37"/>
      <c r="E34" s="37"/>
      <c r="F34" s="48"/>
      <c r="G34" s="85">
        <v>3</v>
      </c>
      <c r="H34" s="119">
        <f>G34*30</f>
        <v>90</v>
      </c>
      <c r="I34" s="113">
        <v>4</v>
      </c>
      <c r="J34" s="36" t="s">
        <v>127</v>
      </c>
      <c r="K34" s="43"/>
      <c r="L34" s="43"/>
      <c r="M34" s="37">
        <f t="shared" si="1"/>
        <v>86</v>
      </c>
      <c r="N34" s="63"/>
      <c r="O34" s="63"/>
      <c r="P34" s="64">
        <f>G34/11</f>
        <v>0.2727272727272727</v>
      </c>
      <c r="Q34" s="45"/>
      <c r="R34" s="709" t="s">
        <v>127</v>
      </c>
      <c r="S34" s="710"/>
      <c r="T34" s="243"/>
    </row>
    <row r="35" spans="1:20" s="32" customFormat="1" ht="19.5" customHeight="1">
      <c r="A35" s="127" t="s">
        <v>123</v>
      </c>
      <c r="B35" s="173" t="s">
        <v>17</v>
      </c>
      <c r="C35" s="37"/>
      <c r="D35" s="37"/>
      <c r="E35" s="37"/>
      <c r="F35" s="37"/>
      <c r="G35" s="83">
        <f>G37+G36</f>
        <v>6</v>
      </c>
      <c r="H35" s="125">
        <f t="shared" si="2"/>
        <v>180</v>
      </c>
      <c r="I35" s="187">
        <f>I37+I36</f>
        <v>16</v>
      </c>
      <c r="J35" s="187">
        <v>8</v>
      </c>
      <c r="K35" s="187"/>
      <c r="L35" s="187">
        <v>8</v>
      </c>
      <c r="M35" s="187">
        <f>M37+M36</f>
        <v>164</v>
      </c>
      <c r="N35" s="58"/>
      <c r="O35" s="58"/>
      <c r="P35" s="59"/>
      <c r="Q35" s="60"/>
      <c r="R35" s="705"/>
      <c r="S35" s="706"/>
      <c r="T35" s="243"/>
    </row>
    <row r="36" spans="1:20" s="32" customFormat="1" ht="19.5" customHeight="1">
      <c r="A36" s="127" t="s">
        <v>153</v>
      </c>
      <c r="B36" s="62" t="s">
        <v>17</v>
      </c>
      <c r="C36" s="37">
        <v>1</v>
      </c>
      <c r="D36" s="37"/>
      <c r="E36" s="37"/>
      <c r="F36" s="37"/>
      <c r="G36" s="83">
        <v>4.5</v>
      </c>
      <c r="H36" s="125">
        <f t="shared" si="2"/>
        <v>135</v>
      </c>
      <c r="I36" s="57">
        <v>12</v>
      </c>
      <c r="J36" s="57" t="s">
        <v>145</v>
      </c>
      <c r="K36" s="57"/>
      <c r="L36" s="57" t="s">
        <v>151</v>
      </c>
      <c r="M36" s="57">
        <f>H36-I36</f>
        <v>123</v>
      </c>
      <c r="N36" s="58">
        <f>G36/N7</f>
        <v>0.25</v>
      </c>
      <c r="O36" s="58"/>
      <c r="P36" s="59"/>
      <c r="Q36" s="140" t="s">
        <v>128</v>
      </c>
      <c r="R36" s="705"/>
      <c r="S36" s="706"/>
      <c r="T36" s="243"/>
    </row>
    <row r="37" spans="1:20" s="32" customFormat="1" ht="19.5" customHeight="1" thickBot="1">
      <c r="A37" s="127" t="s">
        <v>154</v>
      </c>
      <c r="B37" s="62" t="s">
        <v>121</v>
      </c>
      <c r="C37" s="37"/>
      <c r="D37" s="37"/>
      <c r="E37" s="37">
        <v>2</v>
      </c>
      <c r="F37" s="37"/>
      <c r="G37" s="83">
        <v>1.5</v>
      </c>
      <c r="H37" s="125">
        <f t="shared" si="2"/>
        <v>45</v>
      </c>
      <c r="I37" s="57">
        <v>4</v>
      </c>
      <c r="J37" s="57"/>
      <c r="K37" s="57"/>
      <c r="L37" s="57" t="s">
        <v>127</v>
      </c>
      <c r="M37" s="57">
        <f>H37-I37</f>
        <v>41</v>
      </c>
      <c r="N37" s="58"/>
      <c r="O37" s="58">
        <f>G37/11</f>
        <v>0.13636363636363635</v>
      </c>
      <c r="P37" s="59"/>
      <c r="Q37" s="231"/>
      <c r="R37" s="762" t="s">
        <v>145</v>
      </c>
      <c r="S37" s="763"/>
      <c r="T37" s="244"/>
    </row>
    <row r="38" spans="1:20" s="30" customFormat="1" ht="19.5" customHeight="1" thickBot="1">
      <c r="A38" s="658" t="s">
        <v>60</v>
      </c>
      <c r="B38" s="764"/>
      <c r="C38" s="111"/>
      <c r="D38" s="111"/>
      <c r="E38" s="111"/>
      <c r="F38" s="132"/>
      <c r="G38" s="89">
        <f>G30+G31+G34+G27+G28+G29+G32+G33+G35</f>
        <v>30</v>
      </c>
      <c r="H38" s="87">
        <f>H27+H28+H29+H32+H33+H35</f>
        <v>630</v>
      </c>
      <c r="I38" s="88">
        <f>I27+I28+I29+I32+I33+I35</f>
        <v>52</v>
      </c>
      <c r="J38" s="88">
        <v>44</v>
      </c>
      <c r="K38" s="88"/>
      <c r="L38" s="88">
        <v>28</v>
      </c>
      <c r="M38" s="89">
        <f>M27+M28+M29+M32+M33+M35</f>
        <v>578</v>
      </c>
      <c r="N38" s="136" t="e">
        <f>SUM(N27:N37)</f>
        <v>#REF!</v>
      </c>
      <c r="O38" s="90">
        <f>SUM(O27:O37)</f>
        <v>0.6818181818181818</v>
      </c>
      <c r="P38" s="112">
        <f>SUM(P27:P37)</f>
        <v>1.0909090909090908</v>
      </c>
      <c r="Q38" s="287" t="s">
        <v>146</v>
      </c>
      <c r="R38" s="765" t="s">
        <v>160</v>
      </c>
      <c r="S38" s="766"/>
      <c r="T38" s="245"/>
    </row>
    <row r="39" spans="1:20" s="30" customFormat="1" ht="19.5" customHeight="1" thickBot="1">
      <c r="A39" s="767" t="s">
        <v>108</v>
      </c>
      <c r="B39" s="768"/>
      <c r="C39" s="151"/>
      <c r="D39" s="151"/>
      <c r="E39" s="151"/>
      <c r="F39" s="207"/>
      <c r="G39" s="179">
        <f>G38+G25+G15</f>
        <v>48.5</v>
      </c>
      <c r="H39" s="186">
        <f>H38+H25</f>
        <v>900</v>
      </c>
      <c r="I39" s="208">
        <f>I38+I25</f>
        <v>76</v>
      </c>
      <c r="J39" s="208">
        <f>J38+J25</f>
        <v>64</v>
      </c>
      <c r="K39" s="208"/>
      <c r="L39" s="208">
        <f>L38+L25</f>
        <v>32</v>
      </c>
      <c r="M39" s="179">
        <f>M38+M25</f>
        <v>828</v>
      </c>
      <c r="N39" s="209" t="e">
        <f>N38+N25</f>
        <v>#REF!</v>
      </c>
      <c r="O39" s="208" t="e">
        <f>O38+O25</f>
        <v>#REF!</v>
      </c>
      <c r="P39" s="208" t="e">
        <f>P38+P25</f>
        <v>#REF!</v>
      </c>
      <c r="Q39" s="288" t="s">
        <v>152</v>
      </c>
      <c r="R39" s="701" t="s">
        <v>161</v>
      </c>
      <c r="S39" s="702"/>
      <c r="T39" s="245"/>
    </row>
    <row r="40" spans="1:20" s="30" customFormat="1" ht="19.5" customHeight="1" thickBot="1">
      <c r="A40" s="630" t="s">
        <v>83</v>
      </c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3"/>
    </row>
    <row r="41" spans="1:20" s="30" customFormat="1" ht="19.5" customHeight="1">
      <c r="A41" s="129" t="s">
        <v>101</v>
      </c>
      <c r="B41" s="210" t="s">
        <v>134</v>
      </c>
      <c r="C41" s="211"/>
      <c r="D41" s="211">
        <v>1</v>
      </c>
      <c r="E41" s="211"/>
      <c r="F41" s="212"/>
      <c r="G41" s="213">
        <v>3</v>
      </c>
      <c r="H41" s="119">
        <f>G41*30</f>
        <v>90</v>
      </c>
      <c r="I41" s="113">
        <v>4</v>
      </c>
      <c r="J41" s="113"/>
      <c r="K41" s="113"/>
      <c r="L41" s="113" t="s">
        <v>127</v>
      </c>
      <c r="M41" s="113">
        <f>H41-I41</f>
        <v>86</v>
      </c>
      <c r="N41" s="149"/>
      <c r="O41" s="149"/>
      <c r="P41" s="150"/>
      <c r="Q41" s="229" t="s">
        <v>127</v>
      </c>
      <c r="R41" s="769"/>
      <c r="S41" s="770"/>
      <c r="T41" s="239"/>
    </row>
    <row r="42" spans="1:20" s="32" customFormat="1" ht="19.5" customHeight="1">
      <c r="A42" s="142" t="s">
        <v>102</v>
      </c>
      <c r="B42" s="56" t="s">
        <v>91</v>
      </c>
      <c r="C42" s="126"/>
      <c r="D42" s="37">
        <v>1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127</v>
      </c>
      <c r="K42" s="113"/>
      <c r="L42" s="113"/>
      <c r="M42" s="113">
        <f>H42-I42</f>
        <v>86</v>
      </c>
      <c r="N42" s="58" t="e">
        <f>G42/#REF!</f>
        <v>#REF!</v>
      </c>
      <c r="O42" s="58"/>
      <c r="P42" s="64"/>
      <c r="Q42" s="191" t="s">
        <v>127</v>
      </c>
      <c r="R42" s="707"/>
      <c r="S42" s="708"/>
      <c r="T42" s="243"/>
    </row>
    <row r="43" spans="1:20" s="32" customFormat="1" ht="21" customHeight="1">
      <c r="A43" s="142" t="s">
        <v>103</v>
      </c>
      <c r="B43" s="56" t="s">
        <v>93</v>
      </c>
      <c r="C43" s="126"/>
      <c r="D43" s="37">
        <v>2</v>
      </c>
      <c r="E43" s="37"/>
      <c r="F43" s="48"/>
      <c r="G43" s="85">
        <v>3</v>
      </c>
      <c r="H43" s="119">
        <f>G43*30</f>
        <v>90</v>
      </c>
      <c r="I43" s="113">
        <v>4</v>
      </c>
      <c r="J43" s="113" t="s">
        <v>127</v>
      </c>
      <c r="K43" s="113"/>
      <c r="L43" s="113"/>
      <c r="M43" s="113">
        <f>H43-I43</f>
        <v>86</v>
      </c>
      <c r="N43" s="58"/>
      <c r="O43" s="58"/>
      <c r="P43" s="64"/>
      <c r="Q43" s="191"/>
      <c r="R43" s="707" t="s">
        <v>127</v>
      </c>
      <c r="S43" s="708"/>
      <c r="T43" s="243"/>
    </row>
    <row r="44" spans="1:20" s="32" customFormat="1" ht="21.75" customHeight="1" thickBot="1">
      <c r="A44" s="143" t="s">
        <v>104</v>
      </c>
      <c r="B44" s="246" t="s">
        <v>92</v>
      </c>
      <c r="C44" s="167"/>
      <c r="D44" s="128">
        <v>2</v>
      </c>
      <c r="E44" s="128"/>
      <c r="F44" s="75"/>
      <c r="G44" s="141">
        <v>3</v>
      </c>
      <c r="H44" s="138">
        <f>G44*30</f>
        <v>90</v>
      </c>
      <c r="I44" s="113">
        <v>4</v>
      </c>
      <c r="J44" s="113" t="s">
        <v>127</v>
      </c>
      <c r="K44" s="131"/>
      <c r="L44" s="131"/>
      <c r="M44" s="131">
        <f>H44-I44</f>
        <v>86</v>
      </c>
      <c r="N44" s="63"/>
      <c r="O44" s="63"/>
      <c r="P44" s="64">
        <f>G44/11</f>
        <v>0.2727272727272727</v>
      </c>
      <c r="Q44" s="230"/>
      <c r="R44" s="771" t="s">
        <v>127</v>
      </c>
      <c r="S44" s="772"/>
      <c r="T44" s="244"/>
    </row>
    <row r="45" spans="1:20" s="30" customFormat="1" ht="19.5" customHeight="1" thickBot="1">
      <c r="A45" s="767" t="s">
        <v>109</v>
      </c>
      <c r="B45" s="768"/>
      <c r="C45" s="214"/>
      <c r="D45" s="214"/>
      <c r="E45" s="214"/>
      <c r="F45" s="214"/>
      <c r="G45" s="215">
        <f>SUM(G41:G44)</f>
        <v>12</v>
      </c>
      <c r="H45" s="294">
        <f>SUM(H42:H44)</f>
        <v>270</v>
      </c>
      <c r="I45" s="295">
        <f>SUM(I41:I44)</f>
        <v>16</v>
      </c>
      <c r="J45" s="295">
        <v>12</v>
      </c>
      <c r="K45" s="295"/>
      <c r="L45" s="295">
        <v>4</v>
      </c>
      <c r="M45" s="296">
        <f>SUM(M42:M44)</f>
        <v>258</v>
      </c>
      <c r="N45" s="216" t="e">
        <f>SUM(N42:N44)</f>
        <v>#REF!</v>
      </c>
      <c r="O45" s="217">
        <f>SUM(O42:O44)</f>
        <v>0</v>
      </c>
      <c r="P45" s="218">
        <f>SUM(P42:P44)</f>
        <v>0.2727272727272727</v>
      </c>
      <c r="Q45" s="289" t="s">
        <v>145</v>
      </c>
      <c r="R45" s="654" t="s">
        <v>145</v>
      </c>
      <c r="S45" s="655"/>
      <c r="T45" s="238"/>
    </row>
    <row r="46" spans="1:20" s="30" customFormat="1" ht="19.5" customHeight="1" thickBot="1">
      <c r="A46" s="773" t="s">
        <v>163</v>
      </c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4"/>
      <c r="Q46" s="774"/>
      <c r="R46" s="774"/>
      <c r="S46" s="774"/>
      <c r="T46" s="702"/>
    </row>
    <row r="47" spans="1:20" s="30" customFormat="1" ht="19.5" customHeight="1">
      <c r="A47" s="129" t="s">
        <v>110</v>
      </c>
      <c r="B47" s="157" t="s">
        <v>59</v>
      </c>
      <c r="C47" s="137"/>
      <c r="D47" s="137">
        <v>4</v>
      </c>
      <c r="E47" s="137"/>
      <c r="F47" s="174"/>
      <c r="G47" s="176">
        <v>6</v>
      </c>
      <c r="H47" s="200">
        <f>G47*30</f>
        <v>180</v>
      </c>
      <c r="I47" s="219"/>
      <c r="J47" s="219"/>
      <c r="K47" s="219"/>
      <c r="L47" s="219"/>
      <c r="M47" s="220"/>
      <c r="N47" s="148"/>
      <c r="O47" s="149"/>
      <c r="P47" s="150"/>
      <c r="Q47" s="232"/>
      <c r="R47" s="730"/>
      <c r="S47" s="731"/>
      <c r="T47" s="242"/>
    </row>
    <row r="48" spans="1:20" s="30" customFormat="1" ht="19.5" customHeight="1" thickBot="1">
      <c r="A48" s="143" t="s">
        <v>120</v>
      </c>
      <c r="B48" s="177" t="s">
        <v>65</v>
      </c>
      <c r="C48" s="128"/>
      <c r="D48" s="128">
        <v>4</v>
      </c>
      <c r="E48" s="128"/>
      <c r="F48" s="77"/>
      <c r="G48" s="178">
        <v>21</v>
      </c>
      <c r="H48" s="145">
        <f>G48*30</f>
        <v>630</v>
      </c>
      <c r="I48" s="146"/>
      <c r="J48" s="146"/>
      <c r="K48" s="146"/>
      <c r="L48" s="146"/>
      <c r="M48" s="147"/>
      <c r="N48" s="144"/>
      <c r="O48" s="66"/>
      <c r="P48" s="67"/>
      <c r="Q48" s="293"/>
      <c r="R48" s="775"/>
      <c r="S48" s="776"/>
      <c r="T48" s="248"/>
    </row>
    <row r="49" spans="1:20" s="30" customFormat="1" ht="19.5" customHeight="1" thickBot="1">
      <c r="A49" s="743" t="s">
        <v>105</v>
      </c>
      <c r="B49" s="744"/>
      <c r="C49" s="151"/>
      <c r="D49" s="151"/>
      <c r="E49" s="151"/>
      <c r="F49" s="175"/>
      <c r="G49" s="221">
        <f>G47+G48</f>
        <v>27</v>
      </c>
      <c r="H49" s="134">
        <f>H47+H48</f>
        <v>810</v>
      </c>
      <c r="I49" s="152"/>
      <c r="J49" s="152"/>
      <c r="K49" s="152"/>
      <c r="L49" s="152"/>
      <c r="M49" s="153"/>
      <c r="N49" s="154"/>
      <c r="O49" s="155"/>
      <c r="P49" s="156"/>
      <c r="Q49" s="234"/>
      <c r="R49" s="732"/>
      <c r="S49" s="733"/>
      <c r="T49" s="245"/>
    </row>
    <row r="50" spans="1:20" s="33" customFormat="1" ht="19.5" customHeight="1" thickBot="1">
      <c r="A50" s="630" t="s">
        <v>164</v>
      </c>
      <c r="B50" s="631"/>
      <c r="C50" s="631"/>
      <c r="D50" s="631"/>
      <c r="E50" s="631"/>
      <c r="F50" s="631"/>
      <c r="G50" s="631"/>
      <c r="H50" s="631"/>
      <c r="I50" s="631"/>
      <c r="J50" s="631"/>
      <c r="K50" s="631"/>
      <c r="L50" s="631"/>
      <c r="M50" s="631"/>
      <c r="N50" s="631"/>
      <c r="O50" s="631"/>
      <c r="P50" s="631"/>
      <c r="Q50" s="631"/>
      <c r="R50" s="631"/>
      <c r="S50" s="631"/>
      <c r="T50" s="633"/>
    </row>
    <row r="51" spans="1:20" s="30" customFormat="1" ht="19.5" customHeight="1" thickBot="1">
      <c r="A51" s="129" t="s">
        <v>111</v>
      </c>
      <c r="B51" s="157" t="s">
        <v>56</v>
      </c>
      <c r="C51" s="137">
        <v>4</v>
      </c>
      <c r="D51" s="137"/>
      <c r="E51" s="137"/>
      <c r="F51" s="158"/>
      <c r="G51" s="159">
        <v>3</v>
      </c>
      <c r="H51" s="137">
        <f>G51*30</f>
        <v>90</v>
      </c>
      <c r="I51" s="777" t="s">
        <v>107</v>
      </c>
      <c r="J51" s="777"/>
      <c r="K51" s="777"/>
      <c r="L51" s="777"/>
      <c r="M51" s="777"/>
      <c r="N51" s="149"/>
      <c r="O51" s="149"/>
      <c r="P51" s="150"/>
      <c r="Q51" s="234"/>
      <c r="R51" s="732"/>
      <c r="S51" s="733"/>
      <c r="T51" s="245"/>
    </row>
    <row r="52" spans="1:20" s="30" customFormat="1" ht="19.5" customHeight="1" thickBot="1">
      <c r="A52" s="645" t="s">
        <v>106</v>
      </c>
      <c r="B52" s="778"/>
      <c r="C52" s="86"/>
      <c r="D52" s="160"/>
      <c r="E52" s="160"/>
      <c r="F52" s="160"/>
      <c r="G52" s="164">
        <f>G51</f>
        <v>3</v>
      </c>
      <c r="H52" s="165">
        <f>H51</f>
        <v>90</v>
      </c>
      <c r="I52" s="160"/>
      <c r="J52" s="162"/>
      <c r="K52" s="162"/>
      <c r="L52" s="162"/>
      <c r="M52" s="163"/>
      <c r="N52" s="161" t="e">
        <f>SUM(N41:N51)</f>
        <v>#REF!</v>
      </c>
      <c r="O52" s="68">
        <f>SUM(O41:O51)</f>
        <v>0</v>
      </c>
      <c r="P52" s="69">
        <f>SUM(P41:P51)</f>
        <v>0.5454545454545454</v>
      </c>
      <c r="Q52" s="233"/>
      <c r="R52" s="652"/>
      <c r="S52" s="653"/>
      <c r="T52" s="238"/>
    </row>
    <row r="53" spans="1:20" s="30" customFormat="1" ht="19.5" customHeight="1" thickBot="1">
      <c r="A53" s="656" t="s">
        <v>61</v>
      </c>
      <c r="B53" s="779"/>
      <c r="C53" s="86"/>
      <c r="D53" s="160"/>
      <c r="E53" s="160"/>
      <c r="F53" s="160"/>
      <c r="G53" s="164">
        <f>G52+G49+G39+G45</f>
        <v>90.5</v>
      </c>
      <c r="H53" s="164">
        <f aca="true" t="shared" si="3" ref="H53:P53">H52+H49+H39+H45</f>
        <v>2070</v>
      </c>
      <c r="I53" s="164">
        <f t="shared" si="3"/>
        <v>92</v>
      </c>
      <c r="J53" s="164">
        <f>J52+J49+J39+J45</f>
        <v>76</v>
      </c>
      <c r="K53" s="164"/>
      <c r="L53" s="164">
        <f t="shared" si="3"/>
        <v>36</v>
      </c>
      <c r="M53" s="164">
        <f>M45+M39</f>
        <v>1086</v>
      </c>
      <c r="N53" s="164" t="e">
        <f t="shared" si="3"/>
        <v>#REF!</v>
      </c>
      <c r="O53" s="164" t="e">
        <f t="shared" si="3"/>
        <v>#REF!</v>
      </c>
      <c r="P53" s="164" t="e">
        <f t="shared" si="3"/>
        <v>#REF!</v>
      </c>
      <c r="Q53" s="166" t="s">
        <v>148</v>
      </c>
      <c r="R53" s="780" t="s">
        <v>162</v>
      </c>
      <c r="S53" s="781"/>
      <c r="T53" s="245"/>
    </row>
    <row r="54" spans="1:20" s="30" customFormat="1" ht="19.5" customHeight="1">
      <c r="A54" s="91"/>
      <c r="B54" s="91"/>
      <c r="C54" s="70"/>
      <c r="D54" s="92"/>
      <c r="E54" s="92"/>
      <c r="F54" s="92"/>
      <c r="G54" s="93"/>
      <c r="H54" s="782" t="s">
        <v>141</v>
      </c>
      <c r="I54" s="783"/>
      <c r="J54" s="783"/>
      <c r="K54" s="783"/>
      <c r="L54" s="783"/>
      <c r="M54" s="783"/>
      <c r="N54" s="94" t="e">
        <f>#REF!</f>
        <v>#REF!</v>
      </c>
      <c r="O54" s="94" t="e">
        <f>#REF!</f>
        <v>#REF!</v>
      </c>
      <c r="P54" s="95" t="e">
        <f>#REF!</f>
        <v>#REF!</v>
      </c>
      <c r="Q54" s="227">
        <v>44</v>
      </c>
      <c r="R54" s="784">
        <v>76</v>
      </c>
      <c r="S54" s="785"/>
      <c r="T54" s="242"/>
    </row>
    <row r="55" spans="1:20" s="30" customFormat="1" ht="19.5" customHeight="1">
      <c r="A55" s="71"/>
      <c r="B55" s="72"/>
      <c r="C55" s="72"/>
      <c r="D55" s="72"/>
      <c r="E55" s="72"/>
      <c r="F55" s="72"/>
      <c r="G55" s="11"/>
      <c r="H55" s="613" t="s">
        <v>11</v>
      </c>
      <c r="I55" s="614"/>
      <c r="J55" s="614"/>
      <c r="K55" s="614"/>
      <c r="L55" s="614"/>
      <c r="M55" s="614"/>
      <c r="N55" s="37">
        <v>2</v>
      </c>
      <c r="O55" s="37">
        <v>2</v>
      </c>
      <c r="P55" s="65">
        <v>2</v>
      </c>
      <c r="Q55" s="73">
        <v>2</v>
      </c>
      <c r="R55" s="666">
        <v>4</v>
      </c>
      <c r="S55" s="667"/>
      <c r="T55" s="247"/>
    </row>
    <row r="56" spans="1:20" s="30" customFormat="1" ht="19.5" customHeight="1">
      <c r="A56" s="74" t="s">
        <v>14</v>
      </c>
      <c r="B56" s="72"/>
      <c r="C56" s="72"/>
      <c r="D56" s="72"/>
      <c r="E56" s="72"/>
      <c r="F56" s="72"/>
      <c r="G56" s="11"/>
      <c r="H56" s="613" t="s">
        <v>15</v>
      </c>
      <c r="I56" s="614"/>
      <c r="J56" s="614"/>
      <c r="K56" s="614"/>
      <c r="L56" s="614"/>
      <c r="M56" s="614"/>
      <c r="N56" s="37">
        <v>9</v>
      </c>
      <c r="O56" s="37">
        <v>3</v>
      </c>
      <c r="P56" s="65">
        <v>4</v>
      </c>
      <c r="Q56" s="73">
        <v>7</v>
      </c>
      <c r="R56" s="666">
        <v>10</v>
      </c>
      <c r="S56" s="667"/>
      <c r="T56" s="291" t="s">
        <v>150</v>
      </c>
    </row>
    <row r="57" spans="1:20" s="30" customFormat="1" ht="19.5" customHeight="1" thickBot="1">
      <c r="A57" s="74"/>
      <c r="B57" s="72"/>
      <c r="C57" s="72"/>
      <c r="D57" s="72"/>
      <c r="E57" s="72"/>
      <c r="F57" s="72"/>
      <c r="G57" s="11"/>
      <c r="H57" s="662" t="s">
        <v>12</v>
      </c>
      <c r="I57" s="663"/>
      <c r="J57" s="663"/>
      <c r="K57" s="663"/>
      <c r="L57" s="663"/>
      <c r="M57" s="663"/>
      <c r="N57" s="75"/>
      <c r="O57" s="75"/>
      <c r="P57" s="76">
        <v>1</v>
      </c>
      <c r="Q57" s="228"/>
      <c r="R57" s="724">
        <v>1</v>
      </c>
      <c r="S57" s="790"/>
      <c r="T57" s="292" t="s">
        <v>149</v>
      </c>
    </row>
    <row r="58" spans="1:20" s="30" customFormat="1" ht="19.5" customHeight="1" thickBot="1">
      <c r="A58" s="6"/>
      <c r="B58" s="7"/>
      <c r="C58" s="8"/>
      <c r="D58" s="8"/>
      <c r="E58" s="8"/>
      <c r="F58" s="7"/>
      <c r="G58" s="9"/>
      <c r="H58" s="660" t="s">
        <v>139</v>
      </c>
      <c r="I58" s="661"/>
      <c r="J58" s="661"/>
      <c r="K58" s="661"/>
      <c r="L58" s="661"/>
      <c r="M58" s="661"/>
      <c r="N58" s="96">
        <v>1</v>
      </c>
      <c r="O58" s="97">
        <v>3</v>
      </c>
      <c r="P58" s="97">
        <v>4</v>
      </c>
      <c r="Q58" s="615" t="s">
        <v>140</v>
      </c>
      <c r="R58" s="616"/>
      <c r="S58" s="617"/>
      <c r="T58" s="249"/>
    </row>
    <row r="59" spans="1:20" ht="16.5" thickBot="1">
      <c r="A59" s="6"/>
      <c r="B59" s="7"/>
      <c r="C59" s="8"/>
      <c r="D59" s="8"/>
      <c r="E59" s="8"/>
      <c r="F59" s="7"/>
      <c r="G59" s="9"/>
      <c r="P59" s="250"/>
      <c r="Q59" s="786">
        <v>60</v>
      </c>
      <c r="R59" s="606"/>
      <c r="S59" s="606"/>
      <c r="T59" s="290">
        <v>30</v>
      </c>
    </row>
    <row r="60" spans="1:19" ht="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5.75">
      <c r="A61" s="80"/>
      <c r="B61" s="98" t="s">
        <v>89</v>
      </c>
      <c r="C61" s="98"/>
      <c r="D61" s="599"/>
      <c r="E61" s="599"/>
      <c r="F61" s="787"/>
      <c r="G61" s="787"/>
      <c r="H61" s="98"/>
      <c r="I61" s="598" t="s">
        <v>90</v>
      </c>
      <c r="J61" s="788"/>
      <c r="K61" s="788"/>
      <c r="L61" s="80"/>
      <c r="M61" s="80"/>
      <c r="N61" s="80"/>
      <c r="O61" s="80"/>
      <c r="P61" s="80"/>
      <c r="Q61" s="188"/>
      <c r="R61" s="188"/>
      <c r="S61" s="80"/>
    </row>
    <row r="62" spans="1:19" ht="15.75">
      <c r="A62" s="80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87</v>
      </c>
      <c r="C63" s="98"/>
      <c r="D63" s="599"/>
      <c r="E63" s="599"/>
      <c r="F63" s="787"/>
      <c r="G63" s="787"/>
      <c r="H63" s="98"/>
      <c r="I63" s="598" t="s">
        <v>88</v>
      </c>
      <c r="J63" s="789"/>
      <c r="K63" s="789"/>
      <c r="L63" s="80"/>
      <c r="M63" s="80"/>
      <c r="N63" s="80"/>
      <c r="O63" s="80"/>
      <c r="P63" s="80"/>
      <c r="Q63" s="80"/>
      <c r="R63" s="80"/>
      <c r="S63" s="80"/>
    </row>
    <row r="64" spans="1:19" ht="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sheetProtection/>
  <mergeCells count="94">
    <mergeCell ref="Q59:S59"/>
    <mergeCell ref="D61:G61"/>
    <mergeCell ref="I61:K61"/>
    <mergeCell ref="D63:G63"/>
    <mergeCell ref="I63:K63"/>
    <mergeCell ref="H56:M56"/>
    <mergeCell ref="R56:S56"/>
    <mergeCell ref="H57:M57"/>
    <mergeCell ref="R57:S57"/>
    <mergeCell ref="H58:M58"/>
    <mergeCell ref="Q58:S58"/>
    <mergeCell ref="A53:B53"/>
    <mergeCell ref="R53:S53"/>
    <mergeCell ref="H54:M54"/>
    <mergeCell ref="R54:S54"/>
    <mergeCell ref="H55:M55"/>
    <mergeCell ref="R55:S55"/>
    <mergeCell ref="A49:B49"/>
    <mergeCell ref="R49:S49"/>
    <mergeCell ref="A50:T50"/>
    <mergeCell ref="I51:M51"/>
    <mergeCell ref="R51:S51"/>
    <mergeCell ref="A52:B52"/>
    <mergeCell ref="R52:S52"/>
    <mergeCell ref="R44:S44"/>
    <mergeCell ref="A45:B45"/>
    <mergeCell ref="R45:S45"/>
    <mergeCell ref="A46:T46"/>
    <mergeCell ref="R47:S47"/>
    <mergeCell ref="R48:S48"/>
    <mergeCell ref="A39:B39"/>
    <mergeCell ref="R39:S39"/>
    <mergeCell ref="A40:T40"/>
    <mergeCell ref="R41:S41"/>
    <mergeCell ref="R42:S42"/>
    <mergeCell ref="R43:S43"/>
    <mergeCell ref="R33:S33"/>
    <mergeCell ref="R34:S34"/>
    <mergeCell ref="R35:S35"/>
    <mergeCell ref="R36:S36"/>
    <mergeCell ref="R37:S37"/>
    <mergeCell ref="A38:B38"/>
    <mergeCell ref="R38:S38"/>
    <mergeCell ref="R27:S27"/>
    <mergeCell ref="R28:S28"/>
    <mergeCell ref="R29:S29"/>
    <mergeCell ref="R30:S30"/>
    <mergeCell ref="R31:S31"/>
    <mergeCell ref="R32:S32"/>
    <mergeCell ref="R22:S22"/>
    <mergeCell ref="R23:S23"/>
    <mergeCell ref="R24:S24"/>
    <mergeCell ref="A25:B25"/>
    <mergeCell ref="R25:S25"/>
    <mergeCell ref="A26:T26"/>
    <mergeCell ref="A16:T16"/>
    <mergeCell ref="R17:S17"/>
    <mergeCell ref="R18:S18"/>
    <mergeCell ref="R19:S19"/>
    <mergeCell ref="R20:S20"/>
    <mergeCell ref="R21:S21"/>
    <mergeCell ref="A10:T10"/>
    <mergeCell ref="R11:S11"/>
    <mergeCell ref="R12:S12"/>
    <mergeCell ref="R13:S13"/>
    <mergeCell ref="R14:S14"/>
    <mergeCell ref="A15:B15"/>
    <mergeCell ref="R15:S15"/>
    <mergeCell ref="N4:P4"/>
    <mergeCell ref="Q4:S4"/>
    <mergeCell ref="R5:S5"/>
    <mergeCell ref="R7:S7"/>
    <mergeCell ref="R8:S8"/>
    <mergeCell ref="A9:T9"/>
    <mergeCell ref="H3:H7"/>
    <mergeCell ref="I3:L3"/>
    <mergeCell ref="C4:C7"/>
    <mergeCell ref="D4:D7"/>
    <mergeCell ref="E4:E7"/>
    <mergeCell ref="F4:F7"/>
    <mergeCell ref="I4:I7"/>
    <mergeCell ref="J4:J7"/>
    <mergeCell ref="K4:K7"/>
    <mergeCell ref="L4:L7"/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5" max="19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2020-06-21T08:06:51Z</cp:lastPrinted>
  <dcterms:created xsi:type="dcterms:W3CDTF">2003-06-23T04:55:14Z</dcterms:created>
  <dcterms:modified xsi:type="dcterms:W3CDTF">2021-09-02T18:26:12Z</dcterms:modified>
  <cp:category/>
  <cp:version/>
  <cp:contentType/>
  <cp:contentStatus/>
</cp:coreProperties>
</file>